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5440" windowHeight="12585" activeTab="2"/>
  </bookViews>
  <sheets>
    <sheet name="Microfusion" sheetId="1" r:id="rId1"/>
    <sheet name="EOAFO" sheetId="2" r:id="rId2"/>
    <sheet name="Ratios" sheetId="3" r:id="rId3"/>
  </sheets>
  <calcPr calcId="144525"/>
</workbook>
</file>

<file path=xl/calcChain.xml><?xml version="1.0" encoding="utf-8"?>
<calcChain xmlns="http://schemas.openxmlformats.org/spreadsheetml/2006/main">
  <c r="J43" i="3" l="1"/>
  <c r="I43" i="3"/>
  <c r="I44" i="3" s="1"/>
  <c r="J42" i="3"/>
  <c r="I42" i="3"/>
  <c r="J44" i="3"/>
  <c r="J38" i="3"/>
  <c r="I38" i="3"/>
  <c r="J37" i="3"/>
  <c r="J39" i="3" s="1"/>
  <c r="I37" i="3"/>
  <c r="I39" i="3"/>
  <c r="J35" i="3"/>
  <c r="I35" i="3"/>
  <c r="J33" i="3"/>
  <c r="J34" i="3"/>
  <c r="I34" i="3"/>
  <c r="I33" i="3"/>
  <c r="J30" i="3"/>
  <c r="I30" i="3"/>
  <c r="J29" i="3"/>
  <c r="I29" i="3"/>
  <c r="J28" i="3"/>
  <c r="I28" i="3"/>
  <c r="J26" i="3"/>
  <c r="I26" i="3"/>
  <c r="I25" i="3"/>
  <c r="J25" i="3"/>
  <c r="J24" i="3"/>
  <c r="C78" i="1"/>
  <c r="D78" i="1"/>
  <c r="B78" i="1"/>
  <c r="I24" i="3"/>
  <c r="J21" i="3"/>
  <c r="I21" i="3"/>
  <c r="J20" i="3"/>
  <c r="I20" i="3"/>
  <c r="J19" i="3"/>
  <c r="I19" i="3"/>
  <c r="J18" i="3" l="1"/>
  <c r="I18" i="3"/>
  <c r="J17" i="3"/>
  <c r="I17" i="3"/>
  <c r="J16" i="3"/>
  <c r="I16" i="3"/>
  <c r="J14" i="3"/>
  <c r="I14" i="3"/>
  <c r="J13" i="3"/>
  <c r="I13" i="3"/>
  <c r="J12" i="3"/>
  <c r="I12" i="3"/>
  <c r="J10" i="3"/>
  <c r="I10" i="3"/>
  <c r="J9" i="3"/>
  <c r="I9" i="3"/>
  <c r="J8" i="3"/>
  <c r="I8" i="3"/>
  <c r="J6" i="3"/>
  <c r="I6" i="3"/>
  <c r="J5" i="3"/>
  <c r="J4" i="3"/>
  <c r="I5" i="3"/>
  <c r="I4" i="3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4" i="2"/>
  <c r="F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" i="2"/>
  <c r="E6" i="2"/>
  <c r="E7" i="2"/>
  <c r="E8" i="2"/>
  <c r="E9" i="2"/>
  <c r="E10" i="2"/>
  <c r="E11" i="2"/>
  <c r="E12" i="2"/>
  <c r="E4" i="2"/>
  <c r="D53" i="2"/>
  <c r="D21" i="2"/>
  <c r="D20" i="2"/>
  <c r="D19" i="2"/>
  <c r="D18" i="2"/>
  <c r="D17" i="2"/>
  <c r="D16" i="2"/>
  <c r="D15" i="2"/>
  <c r="D14" i="2"/>
  <c r="D13" i="2"/>
  <c r="D52" i="2"/>
  <c r="D51" i="2"/>
  <c r="D50" i="2"/>
  <c r="D49" i="2"/>
  <c r="D48" i="2"/>
  <c r="D47" i="2"/>
  <c r="D46" i="2"/>
  <c r="D44" i="2"/>
  <c r="D43" i="2"/>
  <c r="D42" i="2"/>
  <c r="D41" i="2"/>
  <c r="D40" i="2"/>
  <c r="D39" i="2"/>
  <c r="D38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5" i="2"/>
  <c r="D6" i="2"/>
  <c r="D7" i="2"/>
  <c r="D8" i="2"/>
  <c r="D9" i="2"/>
  <c r="D10" i="2"/>
  <c r="D11" i="2"/>
  <c r="C45" i="2"/>
  <c r="B45" i="2"/>
  <c r="D45" i="2" s="1"/>
  <c r="C37" i="2"/>
  <c r="B37" i="2"/>
  <c r="D37" i="2" s="1"/>
  <c r="C25" i="2"/>
  <c r="C24" i="2" s="1"/>
  <c r="B25" i="2"/>
  <c r="B24" i="2" s="1"/>
  <c r="C13" i="2"/>
  <c r="B13" i="2"/>
  <c r="C4" i="2"/>
  <c r="B4" i="2"/>
  <c r="D4" i="2" s="1"/>
  <c r="B53" i="2" l="1"/>
  <c r="B21" i="2"/>
  <c r="C21" i="2"/>
</calcChain>
</file>

<file path=xl/sharedStrings.xml><?xml version="1.0" encoding="utf-8"?>
<sst xmlns="http://schemas.openxmlformats.org/spreadsheetml/2006/main" count="411" uniqueCount="168">
  <si>
    <t>MICROFUSION INFORMATICA SOCIEDAD ANONIMA.</t>
  </si>
  <si>
    <t> EUR</t>
  </si>
  <si>
    <t>ACTIVO</t>
  </si>
  <si>
    <t>A) ACTIVO NO CORRIENTE</t>
  </si>
  <si>
    <t>I Inmovilizado intangible</t>
  </si>
  <si>
    <t>n.d.</t>
  </si>
  <si>
    <t>II Inmovilizado material</t>
  </si>
  <si>
    <t>III Inversiones inmobiliarias</t>
  </si>
  <si>
    <t>IV Inversiones en empresas del grupo y asociadas a largo plazo</t>
  </si>
  <si>
    <r>
      <t>    </t>
    </r>
    <r>
      <rPr>
        <b/>
        <sz val="8"/>
        <color indexed="8"/>
        <rFont val="Arial"/>
        <family val="2"/>
      </rPr>
      <t>4. Derivados</t>
    </r>
  </si>
  <si>
    <t>V Inversiones financieras a largo plazo</t>
  </si>
  <si>
    <t>VI Activos por impuesto diferido</t>
  </si>
  <si>
    <t>VII Deudas comerciales no corrientes</t>
  </si>
  <si>
    <t>B) ACTIVO CORRIENTE</t>
  </si>
  <si>
    <t>I Activos no corrientes mantenidos para la venta</t>
  </si>
  <si>
    <t>II Existencias</t>
  </si>
  <si>
    <t>III Deudores comerciales y otras cuentas a cobrar</t>
  </si>
  <si>
    <t>IV Inversiones en empresas del grupo y asociadas a corto plazo</t>
  </si>
  <si>
    <t>V Inversiones financieras a corto plazo</t>
  </si>
  <si>
    <t>VI Periodificaciones a corto plazo</t>
  </si>
  <si>
    <t>VII Efectivo y otros activos líquidos equivalentes</t>
  </si>
  <si>
    <t>TOTAL ACTIVO (A + B)</t>
  </si>
  <si>
    <t>PASIVO</t>
  </si>
  <si>
    <t>A) PATRIMONIO NETO</t>
  </si>
  <si>
    <t>A-1) Fondos propios</t>
  </si>
  <si>
    <t>I Capital</t>
  </si>
  <si>
    <t>II Prima de emisión</t>
  </si>
  <si>
    <t>III Reservas</t>
  </si>
  <si>
    <t>IV (Acciones y participaciones en patrimonio propias)</t>
  </si>
  <si>
    <t>V Resultados de ejercicios anteriores</t>
  </si>
  <si>
    <t>VI Otras aportaciones de socios</t>
  </si>
  <si>
    <t>VII Resultado del ejercicio</t>
  </si>
  <si>
    <t>VIII (Dividendo a cuenta)</t>
  </si>
  <si>
    <t>IX Otros instrumentos de patrimonio neto</t>
  </si>
  <si>
    <t>A-2) Ajustes por cambios de valor</t>
  </si>
  <si>
    <t>I Activos financieros disponibles para la venta</t>
  </si>
  <si>
    <t>II Operaciones de cobertura</t>
  </si>
  <si>
    <t>III Activos no corrientes y pasivos vinculados, mantenidos para la venta</t>
  </si>
  <si>
    <t>IV Diferencia de conversión</t>
  </si>
  <si>
    <t>V Otros</t>
  </si>
  <si>
    <t>A-3) Subvenciones, donaciones y legados recibidos</t>
  </si>
  <si>
    <t>B) PASIVO NO CORRIENTE</t>
  </si>
  <si>
    <t>I Provisiones a largo plazo</t>
  </si>
  <si>
    <t>II Deudas a largo plazo</t>
  </si>
  <si>
    <r>
      <t>    </t>
    </r>
    <r>
      <rPr>
        <b/>
        <sz val="8"/>
        <color indexed="8"/>
        <rFont val="Arial"/>
        <family val="2"/>
      </rPr>
      <t>1. Obligaciones y otros valores negociables</t>
    </r>
  </si>
  <si>
    <r>
      <t>    </t>
    </r>
    <r>
      <rPr>
        <b/>
        <sz val="8"/>
        <color indexed="8"/>
        <rFont val="Arial"/>
        <family val="2"/>
      </rPr>
      <t>2. Deudas con entidades de crédito</t>
    </r>
  </si>
  <si>
    <r>
      <t>    </t>
    </r>
    <r>
      <rPr>
        <b/>
        <sz val="8"/>
        <color indexed="8"/>
        <rFont val="Arial"/>
        <family val="2"/>
      </rPr>
      <t>3. Acreedores por arrendamiento financiero</t>
    </r>
  </si>
  <si>
    <r>
      <t>    </t>
    </r>
    <r>
      <rPr>
        <b/>
        <sz val="8"/>
        <color indexed="8"/>
        <rFont val="Arial"/>
        <family val="2"/>
      </rPr>
      <t>5. Otros pasivos financieros</t>
    </r>
  </si>
  <si>
    <t>III Deudas con empresas del grupo y asociadas a largo plazo</t>
  </si>
  <si>
    <t>IV Pasivos por impuesto diferido</t>
  </si>
  <si>
    <t>V Periodificaciones a largo plazo</t>
  </si>
  <si>
    <t>VI Acreedores comerciales no corrientes</t>
  </si>
  <si>
    <t>VII Deuda con características especiales a largo plazo</t>
  </si>
  <si>
    <t>C) PASIVO CORRIENTE</t>
  </si>
  <si>
    <t>I Pasivos vinculados con activos no corrientes mantenidos para la venta</t>
  </si>
  <si>
    <t>II Provisiones a corto plazo</t>
  </si>
  <si>
    <t>III Deudas a corto plazo</t>
  </si>
  <si>
    <t>IV Deudas con empresas del grupo y asociadas a corto plazo</t>
  </si>
  <si>
    <t>V Acreedores comerciales y otras cuentas a pagar</t>
  </si>
  <si>
    <r>
      <t>    </t>
    </r>
    <r>
      <rPr>
        <b/>
        <sz val="8"/>
        <color indexed="8"/>
        <rFont val="Arial"/>
        <family val="2"/>
      </rPr>
      <t>1. Proveedores</t>
    </r>
  </si>
  <si>
    <r>
      <t>        </t>
    </r>
    <r>
      <rPr>
        <b/>
        <sz val="8"/>
        <color indexed="8"/>
        <rFont val="Arial"/>
        <family val="2"/>
      </rPr>
      <t>a) Proveedores a largo plazo</t>
    </r>
  </si>
  <si>
    <r>
      <t>        </t>
    </r>
    <r>
      <rPr>
        <b/>
        <sz val="8"/>
        <color indexed="8"/>
        <rFont val="Arial"/>
        <family val="2"/>
      </rPr>
      <t>b) Proveedores a corto plazo</t>
    </r>
  </si>
  <si>
    <r>
      <t>    </t>
    </r>
    <r>
      <rPr>
        <b/>
        <sz val="8"/>
        <color indexed="8"/>
        <rFont val="Arial"/>
        <family val="2"/>
      </rPr>
      <t>2. Proveedores, empresas del grupo y asociadas</t>
    </r>
  </si>
  <si>
    <r>
      <t>    </t>
    </r>
    <r>
      <rPr>
        <b/>
        <sz val="8"/>
        <color indexed="8"/>
        <rFont val="Arial"/>
        <family val="2"/>
      </rPr>
      <t>3. Acreedores varios</t>
    </r>
  </si>
  <si>
    <r>
      <t>    </t>
    </r>
    <r>
      <rPr>
        <b/>
        <sz val="8"/>
        <color indexed="8"/>
        <rFont val="Arial"/>
        <family val="2"/>
      </rPr>
      <t>4. Personal (remuneraciones pendientes de pago)</t>
    </r>
  </si>
  <si>
    <r>
      <t>    </t>
    </r>
    <r>
      <rPr>
        <b/>
        <sz val="8"/>
        <color indexed="8"/>
        <rFont val="Arial"/>
        <family val="2"/>
      </rPr>
      <t>5. Pasivos por impuesto corriente</t>
    </r>
  </si>
  <si>
    <r>
      <t>    </t>
    </r>
    <r>
      <rPr>
        <b/>
        <sz val="8"/>
        <color indexed="8"/>
        <rFont val="Arial"/>
        <family val="2"/>
      </rPr>
      <t>6. Otras deudas con las Administraciones Públicas</t>
    </r>
  </si>
  <si>
    <r>
      <t>    </t>
    </r>
    <r>
      <rPr>
        <b/>
        <sz val="8"/>
        <color indexed="8"/>
        <rFont val="Arial"/>
        <family val="2"/>
      </rPr>
      <t>7. Anticipos de clientes</t>
    </r>
  </si>
  <si>
    <t>VII Deuda con características especiales a corto plazo</t>
  </si>
  <si>
    <t>TOTAL PATRIMONIO NETO Y PASIVO (A + B + C)</t>
  </si>
  <si>
    <t>CUENTA DE PÉRDIDAS Y GANANCIAS</t>
  </si>
  <si>
    <t>OPERACIONES CONTINUADAS</t>
  </si>
  <si>
    <t>1. Importe neto de la cifra de negocios</t>
  </si>
  <si>
    <r>
      <t>    </t>
    </r>
    <r>
      <rPr>
        <b/>
        <sz val="8"/>
        <color indexed="8"/>
        <rFont val="Arial"/>
        <family val="2"/>
      </rPr>
      <t>a) Ventas</t>
    </r>
  </si>
  <si>
    <r>
      <t>    </t>
    </r>
    <r>
      <rPr>
        <b/>
        <sz val="8"/>
        <color indexed="8"/>
        <rFont val="Arial"/>
        <family val="2"/>
      </rPr>
      <t>b) Prestaciones de servicios</t>
    </r>
  </si>
  <si>
    <t>2. Variación de existencias de productos terminados y en curso de fabricación</t>
  </si>
  <si>
    <t>3. Trabajos realizados por la empresa para su activo</t>
  </si>
  <si>
    <t>4. Aprovisionamientos</t>
  </si>
  <si>
    <r>
      <t>    </t>
    </r>
    <r>
      <rPr>
        <b/>
        <sz val="8"/>
        <color indexed="8"/>
        <rFont val="Arial"/>
        <family val="2"/>
      </rPr>
      <t>a) Consumo de mercaderías</t>
    </r>
  </si>
  <si>
    <r>
      <t>    </t>
    </r>
    <r>
      <rPr>
        <b/>
        <sz val="8"/>
        <color indexed="8"/>
        <rFont val="Arial"/>
        <family val="2"/>
      </rPr>
      <t>b) Consumo de materias primas y otras materias consumibles</t>
    </r>
  </si>
  <si>
    <r>
      <t>    </t>
    </r>
    <r>
      <rPr>
        <b/>
        <sz val="8"/>
        <color indexed="8"/>
        <rFont val="Arial"/>
        <family val="2"/>
      </rPr>
      <t>c) Trabajos realizados por otras empresas</t>
    </r>
  </si>
  <si>
    <r>
      <t>    </t>
    </r>
    <r>
      <rPr>
        <b/>
        <sz val="8"/>
        <color indexed="8"/>
        <rFont val="Arial"/>
        <family val="2"/>
      </rPr>
      <t>d) Deterioro de mercaderías, materias primas y otros aprovisionamientos</t>
    </r>
  </si>
  <si>
    <t>5. Otros ingresos de explotación</t>
  </si>
  <si>
    <r>
      <t>    </t>
    </r>
    <r>
      <rPr>
        <b/>
        <sz val="8"/>
        <color indexed="8"/>
        <rFont val="Arial"/>
        <family val="2"/>
      </rPr>
      <t>a) Ingresos accesorios y otros de gestión corriente</t>
    </r>
  </si>
  <si>
    <r>
      <t>    </t>
    </r>
    <r>
      <rPr>
        <b/>
        <sz val="8"/>
        <color indexed="8"/>
        <rFont val="Arial"/>
        <family val="2"/>
      </rPr>
      <t>b) Subvenciones de explotación incorporadas al resultado del ejercicio</t>
    </r>
  </si>
  <si>
    <t>6. Gastos de personal</t>
  </si>
  <si>
    <r>
      <t>    </t>
    </r>
    <r>
      <rPr>
        <b/>
        <sz val="8"/>
        <color indexed="8"/>
        <rFont val="Arial"/>
        <family val="2"/>
      </rPr>
      <t>a) Sueldos, salarios y asimilados</t>
    </r>
  </si>
  <si>
    <r>
      <t>    </t>
    </r>
    <r>
      <rPr>
        <b/>
        <sz val="8"/>
        <color indexed="8"/>
        <rFont val="Arial"/>
        <family val="2"/>
      </rPr>
      <t>b) Cargas sociales</t>
    </r>
  </si>
  <si>
    <r>
      <t>    </t>
    </r>
    <r>
      <rPr>
        <b/>
        <sz val="8"/>
        <color indexed="8"/>
        <rFont val="Arial"/>
        <family val="2"/>
      </rPr>
      <t>c) Provisiones</t>
    </r>
  </si>
  <si>
    <t>7. Otros gastos de explotación</t>
  </si>
  <si>
    <r>
      <t>    </t>
    </r>
    <r>
      <rPr>
        <b/>
        <sz val="8"/>
        <color indexed="8"/>
        <rFont val="Arial"/>
        <family val="2"/>
      </rPr>
      <t>a) Servicios exteriores</t>
    </r>
  </si>
  <si>
    <r>
      <t>    </t>
    </r>
    <r>
      <rPr>
        <b/>
        <sz val="8"/>
        <color indexed="8"/>
        <rFont val="Arial"/>
        <family val="2"/>
      </rPr>
      <t>b) Tributos</t>
    </r>
  </si>
  <si>
    <r>
      <t>    </t>
    </r>
    <r>
      <rPr>
        <b/>
        <sz val="8"/>
        <color indexed="8"/>
        <rFont val="Arial"/>
        <family val="2"/>
      </rPr>
      <t>c) Pérdidas, deterioro y variación de provisiones por operaciones comerciales</t>
    </r>
  </si>
  <si>
    <r>
      <t>    </t>
    </r>
    <r>
      <rPr>
        <b/>
        <sz val="8"/>
        <color indexed="8"/>
        <rFont val="Arial"/>
        <family val="2"/>
      </rPr>
      <t>d) Otros gastos de gestión corriente</t>
    </r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</si>
  <si>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</si>
  <si>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</si>
  <si>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</si>
  <si>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</si>
  <si>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r>
      <t>    </t>
    </r>
    <r>
      <rPr>
        <b/>
        <sz val="8"/>
        <color indexed="8"/>
        <rFont val="Arial"/>
        <family val="2"/>
      </rPr>
      <t>a) Deterioro y pérdidas</t>
    </r>
  </si>
  <si>
    <r>
      <t>    </t>
    </r>
    <r>
      <rPr>
        <b/>
        <sz val="8"/>
        <color indexed="8"/>
        <rFont val="Arial"/>
        <family val="2"/>
      </rPr>
      <t>b) Resultados por enajenaciones y otras</t>
    </r>
  </si>
  <si>
    <t>12. Diferencia negativa de combinaciones de negocio</t>
  </si>
  <si>
    <t>13. Otros resultados</t>
  </si>
  <si>
    <t>A1) RESULTADO DE EXPLOTACIÓN (1 + 2 + 3 + 4 + 5 + 6 + 7 + 8 + 9 + 10 + 11 + 12 + 13)</t>
  </si>
  <si>
    <t>14. Ingresos financieros</t>
  </si>
  <si>
    <r>
      <t>    </t>
    </r>
    <r>
      <rPr>
        <b/>
        <sz val="8"/>
        <color indexed="8"/>
        <rFont val="Arial"/>
        <family val="2"/>
      </rPr>
      <t>a) De participaciones en instrumentos de patrimonio</t>
    </r>
  </si>
  <si>
    <r>
      <t>        </t>
    </r>
    <r>
      <rPr>
        <b/>
        <sz val="8"/>
        <color indexed="8"/>
        <rFont val="Arial"/>
        <family val="2"/>
      </rPr>
      <t>a) En empresas del grupo y asociadas</t>
    </r>
  </si>
  <si>
    <r>
      <t>        </t>
    </r>
    <r>
      <rPr>
        <b/>
        <sz val="8"/>
        <color indexed="8"/>
        <rFont val="Arial"/>
        <family val="2"/>
      </rPr>
      <t>b) En terceros</t>
    </r>
  </si>
  <si>
    <r>
      <t>    </t>
    </r>
    <r>
      <rPr>
        <b/>
        <sz val="8"/>
        <color indexed="8"/>
        <rFont val="Arial"/>
        <family val="2"/>
      </rPr>
      <t>b) De valores negociables y otros instrumentos financieros</t>
    </r>
  </si>
  <si>
    <r>
      <t>        </t>
    </r>
    <r>
      <rPr>
        <b/>
        <sz val="8"/>
        <color indexed="8"/>
        <rFont val="Arial"/>
        <family val="2"/>
      </rPr>
      <t>a) De empresas del grupo y asociadas</t>
    </r>
  </si>
  <si>
    <r>
      <t>        </t>
    </r>
    <r>
      <rPr>
        <b/>
        <sz val="8"/>
        <color indexed="8"/>
        <rFont val="Arial"/>
        <family val="2"/>
      </rPr>
      <t>b) De terceros</t>
    </r>
  </si>
  <si>
    <r>
      <t>    </t>
    </r>
    <r>
      <rPr>
        <b/>
        <sz val="8"/>
        <color indexed="8"/>
        <rFont val="Arial"/>
        <family val="2"/>
      </rPr>
      <t>c) Imputación de subvenciones, donaciones y legados de carácter financiero</t>
    </r>
  </si>
  <si>
    <t>15. Gastos financieros</t>
  </si>
  <si>
    <r>
      <t>    </t>
    </r>
    <r>
      <rPr>
        <b/>
        <sz val="8"/>
        <color indexed="8"/>
        <rFont val="Arial"/>
        <family val="2"/>
      </rPr>
      <t>a) Por deudas con empresas del grupo y asociadas</t>
    </r>
  </si>
  <si>
    <r>
      <t>    </t>
    </r>
    <r>
      <rPr>
        <b/>
        <sz val="8"/>
        <color indexed="8"/>
        <rFont val="Arial"/>
        <family val="2"/>
      </rPr>
      <t>b) Por deudas con terceros</t>
    </r>
  </si>
  <si>
    <r>
      <t>    </t>
    </r>
    <r>
      <rPr>
        <b/>
        <sz val="8"/>
        <color indexed="8"/>
        <rFont val="Arial"/>
        <family val="2"/>
      </rPr>
      <t>c) Por actualización de provisiones</t>
    </r>
  </si>
  <si>
    <t>16. Variación de valor razonable en instrumentos financieros</t>
  </si>
  <si>
    <r>
      <t>    </t>
    </r>
    <r>
      <rPr>
        <b/>
        <sz val="8"/>
        <color indexed="8"/>
        <rFont val="Arial"/>
        <family val="2"/>
      </rPr>
      <t>a) Cartera de negociación y otros</t>
    </r>
  </si>
  <si>
    <r>
      <t>    </t>
    </r>
    <r>
      <rPr>
        <b/>
        <sz val="8"/>
        <color indexed="8"/>
        <rFont val="Arial"/>
        <family val="2"/>
      </rPr>
      <t>b) Imputación al resultado del ejercicio por activos financieros disponibles para la venta</t>
    </r>
  </si>
  <si>
    <t>17. Diferencias de cambio</t>
  </si>
  <si>
    <t>18. Deterioro y resultado por enajenaciones de instrumentos financieros</t>
  </si>
  <si>
    <r>
      <t>    </t>
    </r>
    <r>
      <rPr>
        <b/>
        <sz val="8"/>
        <color indexed="8"/>
        <rFont val="Arial"/>
        <family val="2"/>
      </rPr>
      <t>a) Deterioros y pérdidas</t>
    </r>
  </si>
  <si>
    <t>A2) RESULTADO FINANCIERO (14 + 15 + 16 + 17 + 18)</t>
  </si>
  <si>
    <t>A3) RESULTADO ANTES DE IMPUESTOS (A1 + A2)</t>
  </si>
  <si>
    <t>19. Impuestos sobre beneficios</t>
  </si>
  <si>
    <t>A4) Resultado del ejercicio PROCEDENTE DE OPERACIONES CONTINUADAS (A3 + 19)</t>
  </si>
  <si>
    <t>B) OPERACIONES INTERRUMPIDAS</t>
  </si>
  <si>
    <t>20. Resultado del ejercicio procedente de operaciones interrumpidas neto de impuestos</t>
  </si>
  <si>
    <t>A5) Resultado del ejercicio (A4 + 20)</t>
  </si>
  <si>
    <t>Periodo 1</t>
  </si>
  <si>
    <t>Periodo 2</t>
  </si>
  <si>
    <t>Variación</t>
  </si>
  <si>
    <t>EOF</t>
  </si>
  <si>
    <t>Origen</t>
  </si>
  <si>
    <t>Aplicación</t>
  </si>
  <si>
    <t xml:space="preserve">Valor </t>
  </si>
  <si>
    <t>Concepto</t>
  </si>
  <si>
    <t>IV Deudas con empresas  grupo y asociadas C/P</t>
  </si>
  <si>
    <t>Ratios e Indicadores Básicos:</t>
  </si>
  <si>
    <t>1.1  Ratio de Tesoreria o Liquidez Inmediata</t>
  </si>
  <si>
    <t xml:space="preserve"> /</t>
  </si>
  <si>
    <t xml:space="preserve"> Pasivo Corriente</t>
  </si>
  <si>
    <t>(Activo Corriente - Existencias)</t>
  </si>
  <si>
    <t>Activos Totales</t>
  </si>
  <si>
    <t>Patrimonio Neto</t>
  </si>
  <si>
    <t>1.3 Fondo de Maniobra</t>
  </si>
  <si>
    <t>Activo Corriente</t>
  </si>
  <si>
    <t xml:space="preserve"> -</t>
  </si>
  <si>
    <t>Pasivo Corriente</t>
  </si>
  <si>
    <t>Deudas</t>
  </si>
  <si>
    <t>Total Pasivo</t>
  </si>
  <si>
    <t>1.5 Ratio de Estabilidad (Financiación del Inmovilizado)</t>
  </si>
  <si>
    <t>1.4 Ratio de Endeudamiento (Análisis de la Autonomía Financiera)</t>
  </si>
  <si>
    <t>1.2  Ratio de Autonomía Financiera (Nivel de autofinanciación)</t>
  </si>
  <si>
    <t>Activo No Corriente</t>
  </si>
  <si>
    <t>Recursos a Largo Plazo</t>
  </si>
  <si>
    <t>2) Análisis Económico - Analísis de la Rentabilidad</t>
  </si>
  <si>
    <t>1) Análisis Financiero</t>
  </si>
  <si>
    <r>
      <t>2.1  Rentabilidad Financiera</t>
    </r>
    <r>
      <rPr>
        <i/>
        <sz val="8"/>
        <color theme="1"/>
        <rFont val="Times New Roman"/>
        <family val="1"/>
      </rPr>
      <t xml:space="preserve"> (Bº  +interes respecto a rec.totales)</t>
    </r>
  </si>
  <si>
    <t>(Beneficios+GastosFinancieros)x100</t>
  </si>
  <si>
    <t xml:space="preserve"> Recursos Totales</t>
  </si>
  <si>
    <t>2.2  Rentabilidad de los Recursos Propios (ROE)</t>
  </si>
  <si>
    <t>2.3  Rentabilidad Global</t>
  </si>
  <si>
    <t>Recursos Totales</t>
  </si>
  <si>
    <r>
      <t xml:space="preserve">2.4  Rentabilidad del Capital </t>
    </r>
    <r>
      <rPr>
        <i/>
        <sz val="8"/>
        <color theme="1"/>
        <rFont val="Times New Roman"/>
        <family val="1"/>
      </rPr>
      <t>(Rentabilidad del Capital Social)</t>
    </r>
  </si>
  <si>
    <t>Beneficio Neto</t>
  </si>
  <si>
    <t>Capital Social</t>
  </si>
  <si>
    <t>2.5  Rentabilidad de las Ventas</t>
  </si>
  <si>
    <t>Importe Neto Cifra de Negocios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</si>
</sst>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9"/>
      <color indexed="10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u/>
      <sz val="8"/>
      <color indexed="8"/>
      <name val="Arial"/>
      <family val="2"/>
    </font>
    <font>
      <sz val="8"/>
      <color theme="0"/>
      <name val="Arial"/>
      <family val="2"/>
    </font>
    <font>
      <sz val="8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b/>
      <i/>
      <u/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3" fillId="6" borderId="0" xfId="0" applyFont="1" applyFill="1" applyAlignment="1">
      <alignment horizontal="left" vertical="top" wrapText="1"/>
    </xf>
    <xf numFmtId="164" fontId="2" fillId="6" borderId="0" xfId="0" applyNumberFormat="1" applyFont="1" applyFill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164" fontId="10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164" fontId="10" fillId="6" borderId="0" xfId="0" applyNumberFormat="1" applyFont="1" applyFill="1"/>
    <xf numFmtId="0" fontId="10" fillId="4" borderId="0" xfId="0" applyFont="1" applyFill="1"/>
    <xf numFmtId="0" fontId="10" fillId="6" borderId="0" xfId="0" applyFont="1" applyFill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0" fillId="0" borderId="0" xfId="0" applyNumberFormat="1" applyFont="1" applyBorder="1"/>
    <xf numFmtId="0" fontId="10" fillId="4" borderId="1" xfId="0" applyFont="1" applyFill="1" applyBorder="1"/>
    <xf numFmtId="0" fontId="10" fillId="0" borderId="1" xfId="0" applyFont="1" applyBorder="1"/>
    <xf numFmtId="164" fontId="10" fillId="6" borderId="0" xfId="0" applyNumberFormat="1" applyFont="1" applyFill="1" applyBorder="1"/>
    <xf numFmtId="0" fontId="10" fillId="6" borderId="1" xfId="0" applyFont="1" applyFill="1" applyBorder="1"/>
    <xf numFmtId="0" fontId="0" fillId="6" borderId="0" xfId="0" applyFill="1"/>
    <xf numFmtId="0" fontId="17" fillId="6" borderId="0" xfId="0" applyFont="1" applyFill="1"/>
    <xf numFmtId="0" fontId="17" fillId="0" borderId="0" xfId="0" applyFont="1"/>
    <xf numFmtId="0" fontId="18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2" borderId="0" xfId="0" applyFill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6" fillId="3" borderId="0" xfId="0" applyNumberFormat="1" applyFont="1" applyFill="1"/>
    <xf numFmtId="165" fontId="10" fillId="0" borderId="0" xfId="1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8" workbookViewId="0">
      <selection activeCell="C140" sqref="C140"/>
    </sheetView>
  </sheetViews>
  <sheetFormatPr baseColWidth="10" defaultRowHeight="15" x14ac:dyDescent="0.25"/>
  <cols>
    <col min="1" max="1" width="49.42578125" style="14" customWidth="1"/>
    <col min="2" max="4" width="12" style="13" customWidth="1"/>
  </cols>
  <sheetData>
    <row r="1" spans="1:4" x14ac:dyDescent="0.25">
      <c r="A1" s="52" t="s">
        <v>0</v>
      </c>
      <c r="B1" s="53"/>
      <c r="C1" s="53"/>
      <c r="D1" s="53"/>
    </row>
    <row r="2" spans="1:4" x14ac:dyDescent="0.25">
      <c r="A2"/>
      <c r="B2" s="3">
        <v>40178</v>
      </c>
      <c r="C2" s="3">
        <v>39813</v>
      </c>
      <c r="D2" s="3">
        <v>39447</v>
      </c>
    </row>
    <row r="3" spans="1:4" x14ac:dyDescent="0.25">
      <c r="A3"/>
      <c r="B3" s="2" t="s">
        <v>1</v>
      </c>
      <c r="C3" s="2" t="s">
        <v>1</v>
      </c>
      <c r="D3" s="2" t="s">
        <v>1</v>
      </c>
    </row>
    <row r="4" spans="1:4" x14ac:dyDescent="0.25">
      <c r="A4" s="15" t="s">
        <v>2</v>
      </c>
      <c r="B4" s="1"/>
      <c r="C4" s="1"/>
      <c r="D4" s="1"/>
    </row>
    <row r="5" spans="1:4" x14ac:dyDescent="0.25">
      <c r="A5" s="17" t="s">
        <v>3</v>
      </c>
      <c r="B5" s="5">
        <v>8040544</v>
      </c>
      <c r="C5" s="5">
        <v>6291641</v>
      </c>
      <c r="D5" s="5">
        <v>5714460</v>
      </c>
    </row>
    <row r="6" spans="1:4" x14ac:dyDescent="0.25">
      <c r="A6" s="4" t="s">
        <v>4</v>
      </c>
      <c r="B6" s="5">
        <v>299809</v>
      </c>
      <c r="C6" s="5">
        <v>368079</v>
      </c>
      <c r="D6" s="6" t="s">
        <v>5</v>
      </c>
    </row>
    <row r="7" spans="1:4" x14ac:dyDescent="0.25">
      <c r="A7" s="4" t="s">
        <v>6</v>
      </c>
      <c r="B7" s="5">
        <v>3150097</v>
      </c>
      <c r="C7" s="5">
        <v>1357930</v>
      </c>
      <c r="D7" s="5">
        <v>1329195</v>
      </c>
    </row>
    <row r="8" spans="1:4" x14ac:dyDescent="0.25">
      <c r="A8" s="4" t="s">
        <v>7</v>
      </c>
      <c r="B8" s="6" t="s">
        <v>5</v>
      </c>
      <c r="C8" s="6" t="s">
        <v>5</v>
      </c>
      <c r="D8" s="6" t="s">
        <v>5</v>
      </c>
    </row>
    <row r="9" spans="1:4" ht="22.5" x14ac:dyDescent="0.25">
      <c r="A9" s="4" t="s">
        <v>8</v>
      </c>
      <c r="B9" s="5">
        <v>4386449</v>
      </c>
      <c r="C9" s="5">
        <v>4386449</v>
      </c>
      <c r="D9" s="5">
        <v>4094107</v>
      </c>
    </row>
    <row r="10" spans="1:4" x14ac:dyDescent="0.25">
      <c r="A10" s="4" t="s">
        <v>10</v>
      </c>
      <c r="B10" s="5">
        <v>204189</v>
      </c>
      <c r="C10" s="5">
        <v>179183</v>
      </c>
      <c r="D10" s="5">
        <v>291157</v>
      </c>
    </row>
    <row r="11" spans="1:4" x14ac:dyDescent="0.25">
      <c r="A11" s="4" t="s">
        <v>11</v>
      </c>
      <c r="B11" s="6" t="s">
        <v>5</v>
      </c>
      <c r="C11" s="6" t="s">
        <v>5</v>
      </c>
      <c r="D11" s="6" t="s">
        <v>5</v>
      </c>
    </row>
    <row r="12" spans="1:4" x14ac:dyDescent="0.25">
      <c r="A12" s="4" t="s">
        <v>12</v>
      </c>
      <c r="B12" s="6" t="s">
        <v>5</v>
      </c>
      <c r="C12" s="6" t="s">
        <v>5</v>
      </c>
      <c r="D12" s="6" t="s">
        <v>5</v>
      </c>
    </row>
    <row r="13" spans="1:4" x14ac:dyDescent="0.25">
      <c r="A13" s="1"/>
      <c r="B13" s="1"/>
      <c r="C13" s="1"/>
      <c r="D13" s="1"/>
    </row>
    <row r="14" spans="1:4" x14ac:dyDescent="0.25">
      <c r="A14" s="17" t="s">
        <v>13</v>
      </c>
      <c r="B14" s="5">
        <v>1882669</v>
      </c>
      <c r="C14" s="5">
        <v>2057587</v>
      </c>
      <c r="D14" s="5">
        <v>1969187</v>
      </c>
    </row>
    <row r="15" spans="1:4" x14ac:dyDescent="0.25">
      <c r="A15" s="4" t="s">
        <v>14</v>
      </c>
      <c r="B15" s="6" t="s">
        <v>5</v>
      </c>
      <c r="C15" s="6" t="s">
        <v>5</v>
      </c>
      <c r="D15" s="6" t="s">
        <v>5</v>
      </c>
    </row>
    <row r="16" spans="1:4" x14ac:dyDescent="0.25">
      <c r="A16" s="4" t="s">
        <v>15</v>
      </c>
      <c r="B16" s="6" t="s">
        <v>5</v>
      </c>
      <c r="C16" s="6" t="s">
        <v>5</v>
      </c>
      <c r="D16" s="5">
        <v>3439</v>
      </c>
    </row>
    <row r="17" spans="1:4" x14ac:dyDescent="0.25">
      <c r="A17" s="4" t="s">
        <v>16</v>
      </c>
      <c r="B17" s="5">
        <v>1824219</v>
      </c>
      <c r="C17" s="5">
        <v>1893012</v>
      </c>
      <c r="D17" s="5">
        <v>1846275</v>
      </c>
    </row>
    <row r="18" spans="1:4" ht="22.5" x14ac:dyDescent="0.25">
      <c r="A18" s="4" t="s">
        <v>17</v>
      </c>
      <c r="B18" s="6" t="s">
        <v>5</v>
      </c>
      <c r="C18" s="6" t="s">
        <v>5</v>
      </c>
      <c r="D18" s="6" t="s">
        <v>5</v>
      </c>
    </row>
    <row r="19" spans="1:4" x14ac:dyDescent="0.25">
      <c r="A19" s="4" t="s">
        <v>18</v>
      </c>
      <c r="B19" s="5">
        <v>11420</v>
      </c>
      <c r="C19" s="5">
        <v>12099</v>
      </c>
      <c r="D19" s="5">
        <v>9645</v>
      </c>
    </row>
    <row r="20" spans="1:4" x14ac:dyDescent="0.25">
      <c r="A20" s="4" t="s">
        <v>19</v>
      </c>
      <c r="B20" s="5">
        <v>33269</v>
      </c>
      <c r="C20" s="5">
        <v>43205</v>
      </c>
      <c r="D20" s="5">
        <v>38921</v>
      </c>
    </row>
    <row r="21" spans="1:4" x14ac:dyDescent="0.25">
      <c r="A21" s="4" t="s">
        <v>20</v>
      </c>
      <c r="B21" s="5">
        <v>13761</v>
      </c>
      <c r="C21" s="5">
        <v>109271</v>
      </c>
      <c r="D21" s="5">
        <v>70907</v>
      </c>
    </row>
    <row r="22" spans="1:4" x14ac:dyDescent="0.25">
      <c r="A22" s="19" t="s">
        <v>21</v>
      </c>
      <c r="B22" s="20">
        <v>9923213</v>
      </c>
      <c r="C22" s="20">
        <v>8349228</v>
      </c>
      <c r="D22" s="20">
        <v>7683647</v>
      </c>
    </row>
    <row r="23" spans="1:4" x14ac:dyDescent="0.25">
      <c r="A23" s="1"/>
      <c r="B23" s="1"/>
      <c r="C23" s="1"/>
      <c r="D23" s="1"/>
    </row>
    <row r="24" spans="1:4" x14ac:dyDescent="0.25">
      <c r="A24" s="15" t="s">
        <v>22</v>
      </c>
      <c r="B24" s="1"/>
      <c r="C24" s="1"/>
      <c r="D24" s="1"/>
    </row>
    <row r="25" spans="1:4" x14ac:dyDescent="0.25">
      <c r="A25" s="17" t="s">
        <v>23</v>
      </c>
      <c r="B25" s="5">
        <v>4921875</v>
      </c>
      <c r="C25" s="5">
        <v>6062726</v>
      </c>
      <c r="D25" s="5">
        <v>5957300</v>
      </c>
    </row>
    <row r="26" spans="1:4" x14ac:dyDescent="0.25">
      <c r="A26" s="18" t="s">
        <v>24</v>
      </c>
      <c r="B26" s="5">
        <v>4896869</v>
      </c>
      <c r="C26" s="5">
        <v>6059228</v>
      </c>
      <c r="D26" s="5">
        <v>5957300</v>
      </c>
    </row>
    <row r="27" spans="1:4" x14ac:dyDescent="0.25">
      <c r="A27" s="4" t="s">
        <v>25</v>
      </c>
      <c r="B27" s="5">
        <v>320398</v>
      </c>
      <c r="C27" s="5">
        <v>320398</v>
      </c>
      <c r="D27" s="5">
        <v>320398</v>
      </c>
    </row>
    <row r="28" spans="1:4" x14ac:dyDescent="0.25">
      <c r="A28" s="4" t="s">
        <v>26</v>
      </c>
      <c r="B28" s="5">
        <v>3903840</v>
      </c>
      <c r="C28" s="5">
        <v>3903840</v>
      </c>
      <c r="D28" s="5">
        <v>3903840</v>
      </c>
    </row>
    <row r="29" spans="1:4" x14ac:dyDescent="0.25">
      <c r="A29" s="4" t="s">
        <v>27</v>
      </c>
      <c r="B29" s="5">
        <v>1949653</v>
      </c>
      <c r="C29" s="5">
        <v>1957439</v>
      </c>
      <c r="D29" s="5">
        <v>1957439</v>
      </c>
    </row>
    <row r="30" spans="1:4" x14ac:dyDescent="0.25">
      <c r="A30" s="4" t="s">
        <v>28</v>
      </c>
      <c r="B30" s="6" t="s">
        <v>5</v>
      </c>
      <c r="C30" s="6" t="s">
        <v>5</v>
      </c>
      <c r="D30" s="6" t="s">
        <v>5</v>
      </c>
    </row>
    <row r="31" spans="1:4" x14ac:dyDescent="0.25">
      <c r="A31" s="4" t="s">
        <v>29</v>
      </c>
      <c r="B31" s="5">
        <v>-158124</v>
      </c>
      <c r="C31" s="5">
        <v>-224376</v>
      </c>
      <c r="D31" s="6" t="s">
        <v>5</v>
      </c>
    </row>
    <row r="32" spans="1:4" x14ac:dyDescent="0.25">
      <c r="A32" s="4" t="s">
        <v>30</v>
      </c>
      <c r="B32" s="6" t="s">
        <v>5</v>
      </c>
      <c r="C32" s="6" t="s">
        <v>5</v>
      </c>
      <c r="D32" s="6" t="s">
        <v>5</v>
      </c>
    </row>
    <row r="33" spans="1:4" x14ac:dyDescent="0.25">
      <c r="A33" s="4" t="s">
        <v>31</v>
      </c>
      <c r="B33" s="5">
        <v>-1118898</v>
      </c>
      <c r="C33" s="5">
        <v>101927</v>
      </c>
      <c r="D33" s="5">
        <v>-224376</v>
      </c>
    </row>
    <row r="34" spans="1:4" x14ac:dyDescent="0.25">
      <c r="A34" s="4" t="s">
        <v>32</v>
      </c>
      <c r="B34" s="6" t="s">
        <v>5</v>
      </c>
      <c r="C34" s="6" t="s">
        <v>5</v>
      </c>
      <c r="D34" s="6" t="s">
        <v>5</v>
      </c>
    </row>
    <row r="35" spans="1:4" x14ac:dyDescent="0.25">
      <c r="A35" s="4" t="s">
        <v>33</v>
      </c>
      <c r="B35" s="6" t="s">
        <v>5</v>
      </c>
      <c r="C35" s="6" t="s">
        <v>5</v>
      </c>
      <c r="D35" s="6" t="s">
        <v>5</v>
      </c>
    </row>
    <row r="36" spans="1:4" x14ac:dyDescent="0.25">
      <c r="A36" s="18" t="s">
        <v>34</v>
      </c>
      <c r="B36" s="5">
        <v>25006</v>
      </c>
      <c r="C36" s="6" t="s">
        <v>5</v>
      </c>
      <c r="D36" s="6" t="s">
        <v>5</v>
      </c>
    </row>
    <row r="37" spans="1:4" x14ac:dyDescent="0.25">
      <c r="A37" s="4" t="s">
        <v>35</v>
      </c>
      <c r="B37" s="5">
        <v>25006</v>
      </c>
      <c r="C37" s="6" t="s">
        <v>5</v>
      </c>
      <c r="D37" s="6" t="s">
        <v>5</v>
      </c>
    </row>
    <row r="38" spans="1:4" x14ac:dyDescent="0.25">
      <c r="A38" s="4" t="s">
        <v>36</v>
      </c>
      <c r="B38" s="6" t="s">
        <v>5</v>
      </c>
      <c r="C38" s="6" t="s">
        <v>5</v>
      </c>
      <c r="D38" s="6" t="s">
        <v>5</v>
      </c>
    </row>
    <row r="39" spans="1:4" ht="22.5" x14ac:dyDescent="0.25">
      <c r="A39" s="4" t="s">
        <v>37</v>
      </c>
      <c r="B39" s="6" t="s">
        <v>5</v>
      </c>
      <c r="C39" s="6" t="s">
        <v>5</v>
      </c>
      <c r="D39" s="6" t="s">
        <v>5</v>
      </c>
    </row>
    <row r="40" spans="1:4" x14ac:dyDescent="0.25">
      <c r="A40" s="4" t="s">
        <v>38</v>
      </c>
      <c r="B40" s="6" t="s">
        <v>5</v>
      </c>
      <c r="C40" s="6" t="s">
        <v>5</v>
      </c>
      <c r="D40" s="6" t="s">
        <v>5</v>
      </c>
    </row>
    <row r="41" spans="1:4" x14ac:dyDescent="0.25">
      <c r="A41" s="4" t="s">
        <v>39</v>
      </c>
      <c r="B41" s="6" t="s">
        <v>5</v>
      </c>
      <c r="C41" s="6" t="s">
        <v>5</v>
      </c>
      <c r="D41" s="6" t="s">
        <v>5</v>
      </c>
    </row>
    <row r="42" spans="1:4" x14ac:dyDescent="0.25">
      <c r="A42" s="18" t="s">
        <v>40</v>
      </c>
      <c r="B42" s="6" t="s">
        <v>5</v>
      </c>
      <c r="C42" s="5">
        <v>3498</v>
      </c>
      <c r="D42" s="6" t="s">
        <v>5</v>
      </c>
    </row>
    <row r="43" spans="1:4" x14ac:dyDescent="0.25">
      <c r="A43" s="1"/>
      <c r="B43" s="1"/>
      <c r="C43" s="1"/>
      <c r="D43" s="1"/>
    </row>
    <row r="44" spans="1:4" x14ac:dyDescent="0.25">
      <c r="A44" s="17" t="s">
        <v>41</v>
      </c>
      <c r="B44" s="5">
        <v>2009141</v>
      </c>
      <c r="C44" s="5">
        <v>196047</v>
      </c>
      <c r="D44" s="5">
        <v>210998</v>
      </c>
    </row>
    <row r="45" spans="1:4" x14ac:dyDescent="0.25">
      <c r="A45" s="4" t="s">
        <v>42</v>
      </c>
      <c r="B45" s="6" t="s">
        <v>5</v>
      </c>
      <c r="C45" s="5">
        <v>82904</v>
      </c>
      <c r="D45" s="6" t="s">
        <v>5</v>
      </c>
    </row>
    <row r="46" spans="1:4" x14ac:dyDescent="0.25">
      <c r="A46" s="4" t="s">
        <v>43</v>
      </c>
      <c r="B46" s="5">
        <v>2009141</v>
      </c>
      <c r="C46" s="5">
        <v>113143</v>
      </c>
      <c r="D46" s="5">
        <v>210998</v>
      </c>
    </row>
    <row r="47" spans="1:4" x14ac:dyDescent="0.25">
      <c r="A47" s="4" t="s">
        <v>48</v>
      </c>
      <c r="B47" s="6" t="s">
        <v>5</v>
      </c>
      <c r="C47" s="6" t="s">
        <v>5</v>
      </c>
      <c r="D47" s="6" t="s">
        <v>5</v>
      </c>
    </row>
    <row r="48" spans="1:4" x14ac:dyDescent="0.25">
      <c r="A48" s="4" t="s">
        <v>49</v>
      </c>
      <c r="B48" s="6" t="s">
        <v>5</v>
      </c>
      <c r="C48" s="6" t="s">
        <v>5</v>
      </c>
      <c r="D48" s="6" t="s">
        <v>5</v>
      </c>
    </row>
    <row r="49" spans="1:4" x14ac:dyDescent="0.25">
      <c r="A49" s="4" t="s">
        <v>50</v>
      </c>
      <c r="B49" s="6" t="s">
        <v>5</v>
      </c>
      <c r="C49" s="6" t="s">
        <v>5</v>
      </c>
      <c r="D49" s="6" t="s">
        <v>5</v>
      </c>
    </row>
    <row r="50" spans="1:4" x14ac:dyDescent="0.25">
      <c r="A50" s="4" t="s">
        <v>51</v>
      </c>
      <c r="B50" s="6" t="s">
        <v>5</v>
      </c>
      <c r="C50" s="6" t="s">
        <v>5</v>
      </c>
      <c r="D50" s="6" t="s">
        <v>5</v>
      </c>
    </row>
    <row r="51" spans="1:4" x14ac:dyDescent="0.25">
      <c r="A51" s="4" t="s">
        <v>52</v>
      </c>
      <c r="B51" s="6" t="s">
        <v>5</v>
      </c>
      <c r="C51" s="6" t="s">
        <v>5</v>
      </c>
      <c r="D51" s="6" t="s">
        <v>5</v>
      </c>
    </row>
    <row r="52" spans="1:4" x14ac:dyDescent="0.25">
      <c r="A52" s="1"/>
      <c r="B52" s="1"/>
      <c r="C52" s="1"/>
      <c r="D52" s="1"/>
    </row>
    <row r="53" spans="1:4" x14ac:dyDescent="0.25">
      <c r="A53" s="17" t="s">
        <v>53</v>
      </c>
      <c r="B53" s="5">
        <v>2992197</v>
      </c>
      <c r="C53" s="5">
        <v>2090455</v>
      </c>
      <c r="D53" s="5">
        <v>1515348</v>
      </c>
    </row>
    <row r="54" spans="1:4" ht="22.5" x14ac:dyDescent="0.25">
      <c r="A54" s="4" t="s">
        <v>54</v>
      </c>
      <c r="B54" s="6" t="s">
        <v>5</v>
      </c>
      <c r="C54" s="6" t="s">
        <v>5</v>
      </c>
      <c r="D54" s="6" t="s">
        <v>5</v>
      </c>
    </row>
    <row r="55" spans="1:4" x14ac:dyDescent="0.25">
      <c r="A55" s="4" t="s">
        <v>55</v>
      </c>
      <c r="B55" s="6" t="s">
        <v>5</v>
      </c>
      <c r="C55" s="6" t="s">
        <v>5</v>
      </c>
      <c r="D55" s="6" t="s">
        <v>5</v>
      </c>
    </row>
    <row r="56" spans="1:4" x14ac:dyDescent="0.25">
      <c r="A56" s="4" t="s">
        <v>56</v>
      </c>
      <c r="B56" s="5">
        <v>2165123</v>
      </c>
      <c r="C56" s="5">
        <v>1313894</v>
      </c>
      <c r="D56" s="5">
        <v>710478</v>
      </c>
    </row>
    <row r="57" spans="1:4" x14ac:dyDescent="0.25">
      <c r="A57" s="7" t="s">
        <v>44</v>
      </c>
      <c r="B57" s="6" t="s">
        <v>5</v>
      </c>
      <c r="C57" s="6" t="s">
        <v>5</v>
      </c>
      <c r="D57" s="6" t="s">
        <v>5</v>
      </c>
    </row>
    <row r="58" spans="1:4" x14ac:dyDescent="0.25">
      <c r="A58" s="7" t="s">
        <v>45</v>
      </c>
      <c r="B58" s="5">
        <v>1926038</v>
      </c>
      <c r="C58" s="5">
        <v>1111889</v>
      </c>
      <c r="D58" s="5">
        <v>710478</v>
      </c>
    </row>
    <row r="59" spans="1:4" x14ac:dyDescent="0.25">
      <c r="A59" s="7" t="s">
        <v>46</v>
      </c>
      <c r="B59" s="6" t="s">
        <v>5</v>
      </c>
      <c r="C59" s="6" t="s">
        <v>5</v>
      </c>
      <c r="D59" s="6" t="s">
        <v>5</v>
      </c>
    </row>
    <row r="60" spans="1:4" x14ac:dyDescent="0.25">
      <c r="A60" s="7" t="s">
        <v>9</v>
      </c>
      <c r="B60" s="5">
        <v>8857</v>
      </c>
      <c r="C60" s="6" t="s">
        <v>5</v>
      </c>
      <c r="D60" s="6" t="s">
        <v>5</v>
      </c>
    </row>
    <row r="61" spans="1:4" x14ac:dyDescent="0.25">
      <c r="A61" s="7" t="s">
        <v>47</v>
      </c>
      <c r="B61" s="5">
        <v>230228</v>
      </c>
      <c r="C61" s="5">
        <v>202005</v>
      </c>
      <c r="D61" s="6" t="s">
        <v>5</v>
      </c>
    </row>
    <row r="62" spans="1:4" ht="22.5" x14ac:dyDescent="0.25">
      <c r="A62" s="4" t="s">
        <v>57</v>
      </c>
      <c r="B62" s="5">
        <v>390964</v>
      </c>
      <c r="C62" s="6" t="s">
        <v>5</v>
      </c>
      <c r="D62" s="6" t="s">
        <v>5</v>
      </c>
    </row>
    <row r="63" spans="1:4" x14ac:dyDescent="0.25">
      <c r="A63" s="4" t="s">
        <v>58</v>
      </c>
      <c r="B63" s="5">
        <v>436110</v>
      </c>
      <c r="C63" s="5">
        <v>776561</v>
      </c>
      <c r="D63" s="5">
        <v>804871</v>
      </c>
    </row>
    <row r="64" spans="1:4" x14ac:dyDescent="0.25">
      <c r="A64" s="7" t="s">
        <v>59</v>
      </c>
      <c r="B64" s="5">
        <v>105329</v>
      </c>
      <c r="C64" s="5">
        <v>9917</v>
      </c>
      <c r="D64" s="5">
        <v>517143</v>
      </c>
    </row>
    <row r="65" spans="1:4" x14ac:dyDescent="0.25">
      <c r="A65" s="7" t="s">
        <v>60</v>
      </c>
      <c r="B65" s="6" t="s">
        <v>5</v>
      </c>
      <c r="C65" s="6" t="s">
        <v>5</v>
      </c>
      <c r="D65" s="6" t="s">
        <v>5</v>
      </c>
    </row>
    <row r="66" spans="1:4" x14ac:dyDescent="0.25">
      <c r="A66" s="7" t="s">
        <v>61</v>
      </c>
      <c r="B66" s="5">
        <v>105329</v>
      </c>
      <c r="C66" s="5">
        <v>9917</v>
      </c>
      <c r="D66" s="6" t="s">
        <v>5</v>
      </c>
    </row>
    <row r="67" spans="1:4" x14ac:dyDescent="0.25">
      <c r="A67" s="7" t="s">
        <v>62</v>
      </c>
      <c r="B67" s="5">
        <v>1884</v>
      </c>
      <c r="C67" s="5">
        <v>188599</v>
      </c>
      <c r="D67" s="5">
        <v>40239</v>
      </c>
    </row>
    <row r="68" spans="1:4" x14ac:dyDescent="0.25">
      <c r="A68" s="7" t="s">
        <v>63</v>
      </c>
      <c r="B68" s="5">
        <v>70418</v>
      </c>
      <c r="C68" s="5">
        <v>60171</v>
      </c>
      <c r="D68" s="6" t="s">
        <v>5</v>
      </c>
    </row>
    <row r="69" spans="1:4" x14ac:dyDescent="0.25">
      <c r="A69" s="7" t="s">
        <v>64</v>
      </c>
      <c r="B69" s="5">
        <v>24301</v>
      </c>
      <c r="C69" s="5">
        <v>5665</v>
      </c>
      <c r="D69" s="5">
        <v>44547</v>
      </c>
    </row>
    <row r="70" spans="1:4" x14ac:dyDescent="0.25">
      <c r="A70" s="7" t="s">
        <v>65</v>
      </c>
      <c r="B70" s="6" t="s">
        <v>5</v>
      </c>
      <c r="C70" s="6" t="s">
        <v>5</v>
      </c>
      <c r="D70" s="6" t="s">
        <v>5</v>
      </c>
    </row>
    <row r="71" spans="1:4" x14ac:dyDescent="0.25">
      <c r="A71" s="7" t="s">
        <v>66</v>
      </c>
      <c r="B71" s="5">
        <v>234178</v>
      </c>
      <c r="C71" s="5">
        <v>212209</v>
      </c>
      <c r="D71" s="5">
        <v>202942</v>
      </c>
    </row>
    <row r="72" spans="1:4" x14ac:dyDescent="0.25">
      <c r="A72" s="7" t="s">
        <v>67</v>
      </c>
      <c r="B72" s="6" t="s">
        <v>5</v>
      </c>
      <c r="C72" s="5">
        <v>300000</v>
      </c>
      <c r="D72" s="6" t="s">
        <v>5</v>
      </c>
    </row>
    <row r="73" spans="1:4" x14ac:dyDescent="0.25">
      <c r="A73" s="4" t="s">
        <v>19</v>
      </c>
      <c r="B73" s="6" t="s">
        <v>5</v>
      </c>
      <c r="C73" s="6" t="s">
        <v>5</v>
      </c>
      <c r="D73" s="6" t="s">
        <v>5</v>
      </c>
    </row>
    <row r="74" spans="1:4" x14ac:dyDescent="0.25">
      <c r="A74" s="4" t="s">
        <v>68</v>
      </c>
      <c r="B74" s="6" t="s">
        <v>5</v>
      </c>
      <c r="C74" s="6" t="s">
        <v>5</v>
      </c>
      <c r="D74" s="6" t="s">
        <v>5</v>
      </c>
    </row>
    <row r="75" spans="1:4" x14ac:dyDescent="0.25">
      <c r="A75" s="19" t="s">
        <v>69</v>
      </c>
      <c r="B75" s="20">
        <v>9923213</v>
      </c>
      <c r="C75" s="20">
        <v>8349228</v>
      </c>
      <c r="D75" s="20">
        <v>7683647</v>
      </c>
    </row>
    <row r="76" spans="1:4" x14ac:dyDescent="0.25">
      <c r="A76" s="4"/>
      <c r="B76" s="5"/>
      <c r="C76" s="5"/>
      <c r="D76" s="5"/>
    </row>
    <row r="77" spans="1:4" x14ac:dyDescent="0.25">
      <c r="A77" s="4"/>
      <c r="B77" s="5"/>
      <c r="C77" s="5"/>
      <c r="D77" s="5"/>
    </row>
    <row r="78" spans="1:4" x14ac:dyDescent="0.25">
      <c r="A78" s="15" t="s">
        <v>70</v>
      </c>
      <c r="B78" s="62">
        <f>B2</f>
        <v>40178</v>
      </c>
      <c r="C78" s="62">
        <f t="shared" ref="C78:D78" si="0">C2</f>
        <v>39813</v>
      </c>
      <c r="D78" s="62">
        <f t="shared" si="0"/>
        <v>39447</v>
      </c>
    </row>
    <row r="79" spans="1:4" x14ac:dyDescent="0.25">
      <c r="A79" s="4" t="s">
        <v>71</v>
      </c>
      <c r="B79" s="1"/>
      <c r="C79" s="1"/>
      <c r="D79" s="1"/>
    </row>
    <row r="80" spans="1:4" x14ac:dyDescent="0.25">
      <c r="A80" s="16" t="s">
        <v>72</v>
      </c>
      <c r="B80" s="5">
        <v>3854860</v>
      </c>
      <c r="C80" s="5">
        <v>4216999</v>
      </c>
      <c r="D80" s="5">
        <v>4391827</v>
      </c>
    </row>
    <row r="81" spans="1:4" x14ac:dyDescent="0.25">
      <c r="A81" s="7" t="s">
        <v>73</v>
      </c>
      <c r="B81" s="5">
        <v>3854860</v>
      </c>
      <c r="C81" s="5">
        <v>4216999</v>
      </c>
      <c r="D81" s="5">
        <v>1380924</v>
      </c>
    </row>
    <row r="82" spans="1:4" x14ac:dyDescent="0.25">
      <c r="A82" s="7" t="s">
        <v>74</v>
      </c>
      <c r="B82" s="6" t="s">
        <v>5</v>
      </c>
      <c r="C82" s="6" t="s">
        <v>5</v>
      </c>
      <c r="D82" s="5">
        <v>3010904</v>
      </c>
    </row>
    <row r="83" spans="1:4" ht="22.5" x14ac:dyDescent="0.25">
      <c r="A83" s="16" t="s">
        <v>75</v>
      </c>
      <c r="B83" s="6" t="s">
        <v>5</v>
      </c>
      <c r="C83" s="6" t="s">
        <v>5</v>
      </c>
      <c r="D83" s="5">
        <v>-373075</v>
      </c>
    </row>
    <row r="84" spans="1:4" x14ac:dyDescent="0.25">
      <c r="A84" s="16" t="s">
        <v>76</v>
      </c>
      <c r="B84" s="5">
        <v>3101</v>
      </c>
      <c r="C84" s="5">
        <v>351429</v>
      </c>
      <c r="D84" s="6" t="s">
        <v>5</v>
      </c>
    </row>
    <row r="85" spans="1:4" x14ac:dyDescent="0.25">
      <c r="A85" s="16" t="s">
        <v>77</v>
      </c>
      <c r="B85" s="5">
        <v>-564544</v>
      </c>
      <c r="C85" s="5">
        <v>-700204</v>
      </c>
      <c r="D85" s="5">
        <v>-382954</v>
      </c>
    </row>
    <row r="86" spans="1:4" x14ac:dyDescent="0.25">
      <c r="A86" s="7" t="s">
        <v>78</v>
      </c>
      <c r="B86" s="5">
        <v>-101069</v>
      </c>
      <c r="C86" s="5">
        <v>-100061</v>
      </c>
      <c r="D86" s="5">
        <v>-163765</v>
      </c>
    </row>
    <row r="87" spans="1:4" ht="22.5" x14ac:dyDescent="0.25">
      <c r="A87" s="7" t="s">
        <v>79</v>
      </c>
      <c r="B87" s="6" t="s">
        <v>5</v>
      </c>
      <c r="C87" s="6" t="s">
        <v>5</v>
      </c>
      <c r="D87" s="6" t="s">
        <v>5</v>
      </c>
    </row>
    <row r="88" spans="1:4" x14ac:dyDescent="0.25">
      <c r="A88" s="7" t="s">
        <v>80</v>
      </c>
      <c r="B88" s="5">
        <v>-463475</v>
      </c>
      <c r="C88" s="5">
        <v>-600143</v>
      </c>
      <c r="D88" s="5">
        <v>-219189</v>
      </c>
    </row>
    <row r="89" spans="1:4" ht="22.5" x14ac:dyDescent="0.25">
      <c r="A89" s="7" t="s">
        <v>81</v>
      </c>
      <c r="B89" s="6" t="s">
        <v>5</v>
      </c>
      <c r="C89" s="6" t="s">
        <v>5</v>
      </c>
      <c r="D89" s="6" t="s">
        <v>5</v>
      </c>
    </row>
    <row r="90" spans="1:4" x14ac:dyDescent="0.25">
      <c r="A90" s="16" t="s">
        <v>82</v>
      </c>
      <c r="B90" s="8">
        <v>225</v>
      </c>
      <c r="C90" s="5">
        <v>4239</v>
      </c>
      <c r="D90" s="5">
        <v>15785</v>
      </c>
    </row>
    <row r="91" spans="1:4" x14ac:dyDescent="0.25">
      <c r="A91" s="7" t="s">
        <v>83</v>
      </c>
      <c r="B91" s="6" t="s">
        <v>5</v>
      </c>
      <c r="C91" s="6" t="s">
        <v>5</v>
      </c>
      <c r="D91" s="5">
        <v>2143</v>
      </c>
    </row>
    <row r="92" spans="1:4" ht="22.5" x14ac:dyDescent="0.25">
      <c r="A92" s="7" t="s">
        <v>84</v>
      </c>
      <c r="B92" s="8">
        <v>225</v>
      </c>
      <c r="C92" s="5">
        <v>4239</v>
      </c>
      <c r="D92" s="5">
        <v>13642</v>
      </c>
    </row>
    <row r="93" spans="1:4" x14ac:dyDescent="0.25">
      <c r="A93" s="16" t="s">
        <v>85</v>
      </c>
      <c r="B93" s="5">
        <v>-3072045</v>
      </c>
      <c r="C93" s="5">
        <v>-2766471</v>
      </c>
      <c r="D93" s="5">
        <v>-2555111</v>
      </c>
    </row>
    <row r="94" spans="1:4" x14ac:dyDescent="0.25">
      <c r="A94" s="7" t="s">
        <v>86</v>
      </c>
      <c r="B94" s="5">
        <v>-2447707</v>
      </c>
      <c r="C94" s="5">
        <v>-2184879</v>
      </c>
      <c r="D94" s="6" t="s">
        <v>5</v>
      </c>
    </row>
    <row r="95" spans="1:4" x14ac:dyDescent="0.25">
      <c r="A95" s="7" t="s">
        <v>87</v>
      </c>
      <c r="B95" s="5">
        <v>-624338</v>
      </c>
      <c r="C95" s="5">
        <v>-581592</v>
      </c>
      <c r="D95" s="6" t="s">
        <v>5</v>
      </c>
    </row>
    <row r="96" spans="1:4" x14ac:dyDescent="0.25">
      <c r="A96" s="7" t="s">
        <v>88</v>
      </c>
      <c r="B96" s="6" t="s">
        <v>5</v>
      </c>
      <c r="C96" s="6" t="s">
        <v>5</v>
      </c>
      <c r="D96" s="6" t="s">
        <v>5</v>
      </c>
    </row>
    <row r="97" spans="1:4" x14ac:dyDescent="0.25">
      <c r="A97" s="16" t="s">
        <v>89</v>
      </c>
      <c r="B97" s="5">
        <v>-1071430</v>
      </c>
      <c r="C97" s="5">
        <v>-908013</v>
      </c>
      <c r="D97" s="5">
        <v>-852052</v>
      </c>
    </row>
    <row r="98" spans="1:4" x14ac:dyDescent="0.25">
      <c r="A98" s="7" t="s">
        <v>90</v>
      </c>
      <c r="B98" s="5">
        <v>-795296</v>
      </c>
      <c r="C98" s="5">
        <v>-777514</v>
      </c>
      <c r="D98" s="5">
        <v>-850214</v>
      </c>
    </row>
    <row r="99" spans="1:4" x14ac:dyDescent="0.25">
      <c r="A99" s="7" t="s">
        <v>91</v>
      </c>
      <c r="B99" s="5">
        <v>-2671</v>
      </c>
      <c r="C99" s="5">
        <v>-18844</v>
      </c>
      <c r="D99" s="5">
        <v>-3151</v>
      </c>
    </row>
    <row r="100" spans="1:4" ht="22.5" x14ac:dyDescent="0.25">
      <c r="A100" s="7" t="s">
        <v>92</v>
      </c>
      <c r="B100" s="5">
        <v>-273463</v>
      </c>
      <c r="C100" s="5">
        <v>-111655</v>
      </c>
      <c r="D100" s="5">
        <v>1314</v>
      </c>
    </row>
    <row r="101" spans="1:4" x14ac:dyDescent="0.25">
      <c r="A101" s="7" t="s">
        <v>93</v>
      </c>
      <c r="B101" s="6" t="s">
        <v>5</v>
      </c>
      <c r="C101" s="6" t="s">
        <v>5</v>
      </c>
      <c r="D101" s="6" t="s">
        <v>5</v>
      </c>
    </row>
    <row r="102" spans="1:4" x14ac:dyDescent="0.25">
      <c r="A102" s="16" t="s">
        <v>94</v>
      </c>
      <c r="B102" s="5">
        <v>-211967</v>
      </c>
      <c r="C102" s="5">
        <v>-128430</v>
      </c>
      <c r="D102" s="5">
        <v>-90560</v>
      </c>
    </row>
    <row r="103" spans="1:4" ht="22.5" x14ac:dyDescent="0.25">
      <c r="A103" s="16" t="s">
        <v>95</v>
      </c>
      <c r="B103" s="5">
        <v>3498</v>
      </c>
      <c r="C103" s="5">
        <v>38476</v>
      </c>
      <c r="D103" s="6" t="s">
        <v>5</v>
      </c>
    </row>
    <row r="104" spans="1:4" x14ac:dyDescent="0.25">
      <c r="A104" s="16" t="s">
        <v>96</v>
      </c>
      <c r="B104" s="6" t="s">
        <v>5</v>
      </c>
      <c r="C104" s="6" t="s">
        <v>5</v>
      </c>
      <c r="D104" s="6" t="s">
        <v>5</v>
      </c>
    </row>
    <row r="105" spans="1:4" x14ac:dyDescent="0.25">
      <c r="A105" s="16" t="s">
        <v>97</v>
      </c>
      <c r="B105" s="5">
        <v>60991</v>
      </c>
      <c r="C105" s="5">
        <v>-16441</v>
      </c>
      <c r="D105" s="5">
        <v>-422010</v>
      </c>
    </row>
    <row r="106" spans="1:4" x14ac:dyDescent="0.25">
      <c r="A106" s="7" t="s">
        <v>98</v>
      </c>
      <c r="B106" s="6" t="s">
        <v>5</v>
      </c>
      <c r="C106" s="6" t="s">
        <v>5</v>
      </c>
      <c r="D106" s="5">
        <v>-422010</v>
      </c>
    </row>
    <row r="107" spans="1:4" x14ac:dyDescent="0.25">
      <c r="A107" s="7" t="s">
        <v>99</v>
      </c>
      <c r="B107" s="5">
        <v>60991</v>
      </c>
      <c r="C107" s="5">
        <v>-16441</v>
      </c>
      <c r="D107" s="6" t="s">
        <v>5</v>
      </c>
    </row>
    <row r="108" spans="1:4" x14ac:dyDescent="0.25">
      <c r="A108" s="16" t="s">
        <v>100</v>
      </c>
      <c r="B108" s="6" t="s">
        <v>5</v>
      </c>
      <c r="C108" s="6" t="s">
        <v>5</v>
      </c>
      <c r="D108" s="6" t="s">
        <v>5</v>
      </c>
    </row>
    <row r="109" spans="1:4" x14ac:dyDescent="0.25">
      <c r="A109" s="16" t="s">
        <v>101</v>
      </c>
      <c r="B109" s="8">
        <v>75</v>
      </c>
      <c r="C109" s="8">
        <v>864</v>
      </c>
      <c r="D109" s="6" t="s">
        <v>5</v>
      </c>
    </row>
    <row r="110" spans="1:4" ht="22.5" x14ac:dyDescent="0.25">
      <c r="A110" s="19" t="s">
        <v>102</v>
      </c>
      <c r="B110" s="20">
        <v>-997236</v>
      </c>
      <c r="C110" s="20">
        <v>92448</v>
      </c>
      <c r="D110" s="20">
        <v>-268149</v>
      </c>
    </row>
    <row r="111" spans="1:4" x14ac:dyDescent="0.25">
      <c r="A111" s="1"/>
      <c r="B111" s="1"/>
      <c r="C111" s="1"/>
      <c r="D111" s="1"/>
    </row>
    <row r="112" spans="1:4" x14ac:dyDescent="0.25">
      <c r="A112" s="16" t="s">
        <v>103</v>
      </c>
      <c r="B112" s="10">
        <v>1102</v>
      </c>
      <c r="C112" s="10">
        <v>3060</v>
      </c>
      <c r="D112" s="10">
        <v>60269</v>
      </c>
    </row>
    <row r="113" spans="1:4" x14ac:dyDescent="0.25">
      <c r="A113" s="11" t="s">
        <v>104</v>
      </c>
      <c r="B113" s="12" t="s">
        <v>5</v>
      </c>
      <c r="C113" s="12" t="s">
        <v>5</v>
      </c>
      <c r="D113" s="12" t="s">
        <v>5</v>
      </c>
    </row>
    <row r="114" spans="1:4" x14ac:dyDescent="0.25">
      <c r="A114" s="11" t="s">
        <v>105</v>
      </c>
      <c r="B114" s="12" t="s">
        <v>5</v>
      </c>
      <c r="C114" s="12" t="s">
        <v>5</v>
      </c>
      <c r="D114" s="12" t="s">
        <v>5</v>
      </c>
    </row>
    <row r="115" spans="1:4" x14ac:dyDescent="0.25">
      <c r="A115" s="11" t="s">
        <v>106</v>
      </c>
      <c r="B115" s="12" t="s">
        <v>5</v>
      </c>
      <c r="C115" s="12" t="s">
        <v>5</v>
      </c>
      <c r="D115" s="12" t="s">
        <v>5</v>
      </c>
    </row>
    <row r="116" spans="1:4" ht="22.5" x14ac:dyDescent="0.25">
      <c r="A116" s="11" t="s">
        <v>107</v>
      </c>
      <c r="B116" s="10">
        <v>1102</v>
      </c>
      <c r="C116" s="10">
        <v>3060</v>
      </c>
      <c r="D116" s="10">
        <v>18295</v>
      </c>
    </row>
    <row r="117" spans="1:4" x14ac:dyDescent="0.25">
      <c r="A117" s="11" t="s">
        <v>108</v>
      </c>
      <c r="B117" s="12" t="s">
        <v>5</v>
      </c>
      <c r="C117" s="12" t="s">
        <v>5</v>
      </c>
      <c r="D117" s="12" t="s">
        <v>5</v>
      </c>
    </row>
    <row r="118" spans="1:4" x14ac:dyDescent="0.25">
      <c r="A118" s="11" t="s">
        <v>109</v>
      </c>
      <c r="B118" s="10">
        <v>1102</v>
      </c>
      <c r="C118" s="10">
        <v>3060</v>
      </c>
      <c r="D118" s="10">
        <v>18295</v>
      </c>
    </row>
    <row r="119" spans="1:4" ht="22.5" x14ac:dyDescent="0.25">
      <c r="A119" s="11" t="s">
        <v>110</v>
      </c>
      <c r="B119" s="12" t="s">
        <v>5</v>
      </c>
      <c r="C119" s="12" t="s">
        <v>5</v>
      </c>
      <c r="D119" s="10">
        <v>41974</v>
      </c>
    </row>
    <row r="120" spans="1:4" x14ac:dyDescent="0.25">
      <c r="A120" s="16" t="s">
        <v>111</v>
      </c>
      <c r="B120" s="10">
        <v>-162214</v>
      </c>
      <c r="C120" s="10">
        <v>-80932</v>
      </c>
      <c r="D120" s="10">
        <v>-16497</v>
      </c>
    </row>
    <row r="121" spans="1:4" x14ac:dyDescent="0.25">
      <c r="A121" s="11" t="s">
        <v>112</v>
      </c>
      <c r="B121" s="12" t="s">
        <v>5</v>
      </c>
      <c r="C121" s="12" t="s">
        <v>5</v>
      </c>
      <c r="D121" s="12" t="s">
        <v>5</v>
      </c>
    </row>
    <row r="122" spans="1:4" x14ac:dyDescent="0.25">
      <c r="A122" s="11" t="s">
        <v>113</v>
      </c>
      <c r="B122" s="10">
        <v>-162214</v>
      </c>
      <c r="C122" s="10">
        <v>-80932</v>
      </c>
      <c r="D122" s="10">
        <v>-16497</v>
      </c>
    </row>
    <row r="123" spans="1:4" x14ac:dyDescent="0.25">
      <c r="A123" s="11" t="s">
        <v>114</v>
      </c>
      <c r="B123" s="12" t="s">
        <v>5</v>
      </c>
      <c r="C123" s="12" t="s">
        <v>5</v>
      </c>
      <c r="D123" s="12" t="s">
        <v>5</v>
      </c>
    </row>
    <row r="124" spans="1:4" ht="22.5" x14ac:dyDescent="0.25">
      <c r="A124" s="16" t="s">
        <v>115</v>
      </c>
      <c r="B124" s="10">
        <v>-43454</v>
      </c>
      <c r="C124" s="12" t="s">
        <v>5</v>
      </c>
      <c r="D124" s="12" t="s">
        <v>5</v>
      </c>
    </row>
    <row r="125" spans="1:4" x14ac:dyDescent="0.25">
      <c r="A125" s="11" t="s">
        <v>116</v>
      </c>
      <c r="B125" s="10">
        <v>-43454</v>
      </c>
      <c r="C125" s="12" t="s">
        <v>5</v>
      </c>
      <c r="D125" s="12" t="s">
        <v>5</v>
      </c>
    </row>
    <row r="126" spans="1:4" ht="22.5" x14ac:dyDescent="0.25">
      <c r="A126" s="11" t="s">
        <v>117</v>
      </c>
      <c r="B126" s="12" t="s">
        <v>5</v>
      </c>
      <c r="C126" s="12" t="s">
        <v>5</v>
      </c>
      <c r="D126" s="12" t="s">
        <v>5</v>
      </c>
    </row>
    <row r="127" spans="1:4" x14ac:dyDescent="0.25">
      <c r="A127" s="16" t="s">
        <v>118</v>
      </c>
      <c r="B127" s="12" t="s">
        <v>5</v>
      </c>
      <c r="C127" s="10">
        <v>-11495</v>
      </c>
      <c r="D127" s="12" t="s">
        <v>5</v>
      </c>
    </row>
    <row r="128" spans="1:4" ht="22.5" x14ac:dyDescent="0.25">
      <c r="A128" s="16" t="s">
        <v>119</v>
      </c>
      <c r="B128" s="10">
        <v>82904</v>
      </c>
      <c r="C128" s="10">
        <v>98846</v>
      </c>
      <c r="D128" s="12" t="s">
        <v>5</v>
      </c>
    </row>
    <row r="129" spans="1:4" x14ac:dyDescent="0.25">
      <c r="A129" s="11" t="s">
        <v>120</v>
      </c>
      <c r="B129" s="12" t="s">
        <v>5</v>
      </c>
      <c r="C129" s="12" t="s">
        <v>5</v>
      </c>
      <c r="D129" s="12" t="s">
        <v>5</v>
      </c>
    </row>
    <row r="130" spans="1:4" x14ac:dyDescent="0.25">
      <c r="A130" s="11" t="s">
        <v>99</v>
      </c>
      <c r="B130" s="10">
        <v>82904</v>
      </c>
      <c r="C130" s="10">
        <v>98846</v>
      </c>
      <c r="D130" s="12" t="s">
        <v>5</v>
      </c>
    </row>
    <row r="131" spans="1:4" x14ac:dyDescent="0.25">
      <c r="A131" s="19" t="s">
        <v>121</v>
      </c>
      <c r="B131" s="20">
        <v>-121662</v>
      </c>
      <c r="C131" s="20">
        <v>9479</v>
      </c>
      <c r="D131" s="20">
        <v>43772</v>
      </c>
    </row>
    <row r="132" spans="1:4" x14ac:dyDescent="0.25">
      <c r="A132" s="13"/>
    </row>
    <row r="133" spans="1:4" x14ac:dyDescent="0.25">
      <c r="A133" s="19" t="s">
        <v>122</v>
      </c>
      <c r="B133" s="20">
        <v>-1118898</v>
      </c>
      <c r="C133" s="20">
        <v>101927</v>
      </c>
      <c r="D133" s="20">
        <v>-224376</v>
      </c>
    </row>
    <row r="134" spans="1:4" x14ac:dyDescent="0.25">
      <c r="A134" s="13"/>
    </row>
    <row r="135" spans="1:4" x14ac:dyDescent="0.25">
      <c r="A135" s="16" t="s">
        <v>123</v>
      </c>
      <c r="B135" s="12" t="s">
        <v>5</v>
      </c>
      <c r="C135" s="12" t="s">
        <v>5</v>
      </c>
      <c r="D135" s="12" t="s">
        <v>5</v>
      </c>
    </row>
    <row r="136" spans="1:4" ht="22.5" x14ac:dyDescent="0.25">
      <c r="A136" s="19" t="s">
        <v>124</v>
      </c>
      <c r="B136" s="20">
        <v>-1118898</v>
      </c>
      <c r="C136" s="20">
        <v>101927</v>
      </c>
      <c r="D136" s="20">
        <v>-224376</v>
      </c>
    </row>
    <row r="137" spans="1:4" x14ac:dyDescent="0.25">
      <c r="A137" s="9" t="s">
        <v>125</v>
      </c>
      <c r="B137" s="12" t="s">
        <v>5</v>
      </c>
      <c r="C137" s="12" t="s">
        <v>5</v>
      </c>
      <c r="D137" s="12" t="s">
        <v>5</v>
      </c>
    </row>
    <row r="138" spans="1:4" ht="22.5" x14ac:dyDescent="0.25">
      <c r="A138" s="16" t="s">
        <v>126</v>
      </c>
      <c r="B138" s="12" t="s">
        <v>5</v>
      </c>
      <c r="C138" s="12" t="s">
        <v>5</v>
      </c>
      <c r="D138" s="12" t="s">
        <v>5</v>
      </c>
    </row>
    <row r="139" spans="1:4" x14ac:dyDescent="0.25">
      <c r="A139" s="19" t="s">
        <v>127</v>
      </c>
      <c r="B139" s="20">
        <v>-1118898</v>
      </c>
      <c r="C139" s="20">
        <v>101927</v>
      </c>
      <c r="D139" s="20">
        <v>-224376</v>
      </c>
    </row>
    <row r="140" spans="1:4" x14ac:dyDescent="0.25">
      <c r="A140" s="13"/>
    </row>
    <row r="141" spans="1:4" x14ac:dyDescent="0.25">
      <c r="A141" s="13"/>
    </row>
    <row r="142" spans="1:4" x14ac:dyDescent="0.25">
      <c r="A142" s="13"/>
    </row>
    <row r="143" spans="1:4" x14ac:dyDescent="0.25">
      <c r="A143" s="13"/>
    </row>
    <row r="144" spans="1:4" x14ac:dyDescent="0.25">
      <c r="A144" s="1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22" zoomScaleNormal="100" workbookViewId="0">
      <selection activeCell="C1" sqref="C1"/>
    </sheetView>
  </sheetViews>
  <sheetFormatPr baseColWidth="10" defaultRowHeight="15" x14ac:dyDescent="0.25"/>
  <cols>
    <col min="1" max="1" width="41.140625" style="28" customWidth="1"/>
    <col min="2" max="4" width="9.7109375" style="28" customWidth="1"/>
    <col min="5" max="5" width="10.85546875" customWidth="1"/>
    <col min="6" max="6" width="15.7109375" customWidth="1"/>
    <col min="8" max="8" width="17.28515625" customWidth="1"/>
    <col min="9" max="9" width="2.42578125" customWidth="1"/>
    <col min="10" max="10" width="12.42578125" customWidth="1"/>
    <col min="11" max="11" width="2.140625" customWidth="1"/>
  </cols>
  <sheetData>
    <row r="1" spans="1:8" x14ac:dyDescent="0.25">
      <c r="B1" s="27" t="s">
        <v>129</v>
      </c>
      <c r="C1" s="27" t="s">
        <v>128</v>
      </c>
      <c r="D1" s="54" t="s">
        <v>130</v>
      </c>
      <c r="E1" s="58" t="s">
        <v>131</v>
      </c>
      <c r="F1" s="58"/>
      <c r="G1" s="58"/>
      <c r="H1" s="58"/>
    </row>
    <row r="2" spans="1:8" x14ac:dyDescent="0.25">
      <c r="B2" s="30">
        <v>2009</v>
      </c>
      <c r="C2" s="30">
        <v>2008</v>
      </c>
      <c r="D2" s="54"/>
      <c r="E2" s="55" t="s">
        <v>132</v>
      </c>
      <c r="F2" s="56"/>
      <c r="G2" s="57" t="s">
        <v>133</v>
      </c>
      <c r="H2" s="57"/>
    </row>
    <row r="3" spans="1:8" ht="15" customHeight="1" x14ac:dyDescent="0.25">
      <c r="A3" s="15" t="s">
        <v>2</v>
      </c>
      <c r="B3" s="15"/>
      <c r="C3" s="15"/>
      <c r="D3" s="54"/>
      <c r="E3" s="36" t="s">
        <v>134</v>
      </c>
      <c r="F3" s="37" t="s">
        <v>135</v>
      </c>
      <c r="G3" s="29" t="s">
        <v>134</v>
      </c>
      <c r="H3" s="29" t="s">
        <v>135</v>
      </c>
    </row>
    <row r="4" spans="1:8" ht="15" customHeight="1" x14ac:dyDescent="0.25">
      <c r="A4" s="17" t="s">
        <v>3</v>
      </c>
      <c r="B4" s="26">
        <f>SUM(B5:B11)</f>
        <v>8040544</v>
      </c>
      <c r="C4" s="26">
        <f>SUM(C5:C11)</f>
        <v>6291641</v>
      </c>
      <c r="D4" s="26">
        <f>B4-C4</f>
        <v>1748903</v>
      </c>
      <c r="E4" s="38" t="str">
        <f>IF(D4&gt;=0,"",D4)</f>
        <v/>
      </c>
      <c r="F4" s="39" t="str">
        <f>IF(E4="","",A4)</f>
        <v/>
      </c>
      <c r="G4" s="26">
        <f t="shared" ref="G4:G35" si="0">IF(D4&lt;=0,"",D4)</f>
        <v>1748903</v>
      </c>
      <c r="H4" s="34" t="str">
        <f>IF(G4="","",A4)</f>
        <v>A) ACTIVO NO CORRIENTE</v>
      </c>
    </row>
    <row r="5" spans="1:8" ht="15" customHeight="1" x14ac:dyDescent="0.25">
      <c r="A5" s="4" t="s">
        <v>4</v>
      </c>
      <c r="B5" s="23">
        <v>299809</v>
      </c>
      <c r="C5" s="23">
        <v>368079</v>
      </c>
      <c r="D5" s="26">
        <f t="shared" ref="D5:D21" si="1">B5-C5</f>
        <v>-68270</v>
      </c>
      <c r="E5" s="38">
        <f t="shared" ref="E5:E53" si="2">IF(D5&gt;=0,"",D5)</f>
        <v>-68270</v>
      </c>
      <c r="F5" s="40" t="str">
        <f>IF(E5="","",A5)</f>
        <v>I Inmovilizado intangible</v>
      </c>
      <c r="G5" s="26" t="str">
        <f t="shared" si="0"/>
        <v/>
      </c>
      <c r="H5" s="28" t="str">
        <f t="shared" ref="H5:H52" si="3">IF(G5="","",A5)</f>
        <v/>
      </c>
    </row>
    <row r="6" spans="1:8" ht="15" customHeight="1" x14ac:dyDescent="0.25">
      <c r="A6" s="4" t="s">
        <v>6</v>
      </c>
      <c r="B6" s="23">
        <v>3150097</v>
      </c>
      <c r="C6" s="23">
        <v>1357930</v>
      </c>
      <c r="D6" s="26">
        <f t="shared" si="1"/>
        <v>1792167</v>
      </c>
      <c r="E6" s="38" t="str">
        <f t="shared" si="2"/>
        <v/>
      </c>
      <c r="F6" s="40" t="str">
        <f t="shared" ref="F6:F52" si="4">IF(E6="","",A6)</f>
        <v/>
      </c>
      <c r="G6" s="26">
        <f t="shared" si="0"/>
        <v>1792167</v>
      </c>
      <c r="H6" s="28" t="str">
        <f t="shared" si="3"/>
        <v>II Inmovilizado material</v>
      </c>
    </row>
    <row r="7" spans="1:8" ht="15" customHeight="1" x14ac:dyDescent="0.25">
      <c r="A7" s="4" t="s">
        <v>7</v>
      </c>
      <c r="B7" s="24"/>
      <c r="C7" s="24"/>
      <c r="D7" s="26">
        <f t="shared" si="1"/>
        <v>0</v>
      </c>
      <c r="E7" s="38" t="str">
        <f t="shared" si="2"/>
        <v/>
      </c>
      <c r="F7" s="40" t="str">
        <f t="shared" si="4"/>
        <v/>
      </c>
      <c r="G7" s="26" t="str">
        <f t="shared" si="0"/>
        <v/>
      </c>
      <c r="H7" s="28" t="str">
        <f t="shared" si="3"/>
        <v/>
      </c>
    </row>
    <row r="8" spans="1:8" ht="15" customHeight="1" x14ac:dyDescent="0.25">
      <c r="A8" s="4" t="s">
        <v>8</v>
      </c>
      <c r="B8" s="23">
        <v>4386449</v>
      </c>
      <c r="C8" s="23">
        <v>4386449</v>
      </c>
      <c r="D8" s="26">
        <f t="shared" si="1"/>
        <v>0</v>
      </c>
      <c r="E8" s="38" t="str">
        <f t="shared" si="2"/>
        <v/>
      </c>
      <c r="F8" s="40" t="str">
        <f t="shared" si="4"/>
        <v/>
      </c>
      <c r="G8" s="26" t="str">
        <f t="shared" si="0"/>
        <v/>
      </c>
      <c r="H8" s="28" t="str">
        <f t="shared" si="3"/>
        <v/>
      </c>
    </row>
    <row r="9" spans="1:8" ht="15" customHeight="1" x14ac:dyDescent="0.25">
      <c r="A9" s="4" t="s">
        <v>10</v>
      </c>
      <c r="B9" s="23">
        <v>204189</v>
      </c>
      <c r="C9" s="23">
        <v>179183</v>
      </c>
      <c r="D9" s="26">
        <f t="shared" si="1"/>
        <v>25006</v>
      </c>
      <c r="E9" s="38" t="str">
        <f t="shared" si="2"/>
        <v/>
      </c>
      <c r="F9" s="40" t="str">
        <f t="shared" si="4"/>
        <v/>
      </c>
      <c r="G9" s="26">
        <f t="shared" si="0"/>
        <v>25006</v>
      </c>
      <c r="H9" s="28" t="str">
        <f t="shared" si="3"/>
        <v>V Inversiones financieras a largo plazo</v>
      </c>
    </row>
    <row r="10" spans="1:8" ht="15" customHeight="1" x14ac:dyDescent="0.25">
      <c r="A10" s="4" t="s">
        <v>11</v>
      </c>
      <c r="B10" s="31"/>
      <c r="C10" s="31"/>
      <c r="D10" s="26">
        <f t="shared" si="1"/>
        <v>0</v>
      </c>
      <c r="E10" s="38" t="str">
        <f t="shared" si="2"/>
        <v/>
      </c>
      <c r="F10" s="40" t="str">
        <f t="shared" si="4"/>
        <v/>
      </c>
      <c r="G10" s="26" t="str">
        <f t="shared" si="0"/>
        <v/>
      </c>
      <c r="H10" s="28" t="str">
        <f t="shared" si="3"/>
        <v/>
      </c>
    </row>
    <row r="11" spans="1:8" ht="15" customHeight="1" x14ac:dyDescent="0.25">
      <c r="A11" s="4" t="s">
        <v>12</v>
      </c>
      <c r="B11" s="31"/>
      <c r="C11" s="31"/>
      <c r="D11" s="26">
        <f t="shared" si="1"/>
        <v>0</v>
      </c>
      <c r="E11" s="38" t="str">
        <f t="shared" si="2"/>
        <v/>
      </c>
      <c r="F11" s="40" t="str">
        <f t="shared" si="4"/>
        <v/>
      </c>
      <c r="G11" s="26" t="str">
        <f t="shared" si="0"/>
        <v/>
      </c>
      <c r="H11" s="28" t="str">
        <f t="shared" si="3"/>
        <v/>
      </c>
    </row>
    <row r="12" spans="1:8" ht="15" customHeight="1" x14ac:dyDescent="0.25">
      <c r="A12" s="1"/>
      <c r="E12" s="38" t="str">
        <f t="shared" si="2"/>
        <v/>
      </c>
      <c r="F12" s="40" t="str">
        <f t="shared" si="4"/>
        <v/>
      </c>
      <c r="G12" s="26" t="str">
        <f t="shared" si="0"/>
        <v/>
      </c>
      <c r="H12" s="28" t="str">
        <f t="shared" si="3"/>
        <v/>
      </c>
    </row>
    <row r="13" spans="1:8" ht="15" customHeight="1" x14ac:dyDescent="0.25">
      <c r="A13" s="17" t="s">
        <v>13</v>
      </c>
      <c r="B13" s="26">
        <f>SUM(B14:B20)</f>
        <v>1882669</v>
      </c>
      <c r="C13" s="26">
        <f>SUM(C14:C20)</f>
        <v>2057587</v>
      </c>
      <c r="D13" s="26">
        <f t="shared" si="1"/>
        <v>-174918</v>
      </c>
      <c r="E13" s="38">
        <f t="shared" si="2"/>
        <v>-174918</v>
      </c>
      <c r="F13" s="39" t="str">
        <f t="shared" si="4"/>
        <v>B) ACTIVO CORRIENTE</v>
      </c>
      <c r="G13" s="26" t="str">
        <f t="shared" si="0"/>
        <v/>
      </c>
      <c r="H13" s="34" t="str">
        <f t="shared" si="3"/>
        <v/>
      </c>
    </row>
    <row r="14" spans="1:8" ht="15" customHeight="1" x14ac:dyDescent="0.25">
      <c r="A14" s="4" t="s">
        <v>14</v>
      </c>
      <c r="B14" s="32"/>
      <c r="C14" s="32"/>
      <c r="D14" s="26">
        <f t="shared" si="1"/>
        <v>0</v>
      </c>
      <c r="E14" s="38" t="str">
        <f t="shared" si="2"/>
        <v/>
      </c>
      <c r="F14" s="40" t="str">
        <f t="shared" si="4"/>
        <v/>
      </c>
      <c r="G14" s="26" t="str">
        <f t="shared" si="0"/>
        <v/>
      </c>
      <c r="H14" s="28" t="str">
        <f t="shared" si="3"/>
        <v/>
      </c>
    </row>
    <row r="15" spans="1:8" ht="15" customHeight="1" x14ac:dyDescent="0.25">
      <c r="A15" s="4" t="s">
        <v>15</v>
      </c>
      <c r="B15" s="32"/>
      <c r="C15" s="32"/>
      <c r="D15" s="26">
        <f t="shared" si="1"/>
        <v>0</v>
      </c>
      <c r="E15" s="38" t="str">
        <f t="shared" si="2"/>
        <v/>
      </c>
      <c r="F15" s="40" t="str">
        <f t="shared" si="4"/>
        <v/>
      </c>
      <c r="G15" s="26" t="str">
        <f t="shared" si="0"/>
        <v/>
      </c>
      <c r="H15" s="28" t="str">
        <f t="shared" si="3"/>
        <v/>
      </c>
    </row>
    <row r="16" spans="1:8" ht="15" customHeight="1" x14ac:dyDescent="0.25">
      <c r="A16" s="4" t="s">
        <v>16</v>
      </c>
      <c r="B16" s="21">
        <v>1824219</v>
      </c>
      <c r="C16" s="21">
        <v>1893012</v>
      </c>
      <c r="D16" s="26">
        <f t="shared" si="1"/>
        <v>-68793</v>
      </c>
      <c r="E16" s="38">
        <f t="shared" si="2"/>
        <v>-68793</v>
      </c>
      <c r="F16" s="40" t="str">
        <f t="shared" si="4"/>
        <v>III Deudores comerciales y otras cuentas a cobrar</v>
      </c>
      <c r="G16" s="26" t="str">
        <f t="shared" si="0"/>
        <v/>
      </c>
      <c r="H16" s="28" t="str">
        <f t="shared" si="3"/>
        <v/>
      </c>
    </row>
    <row r="17" spans="1:8" ht="15" customHeight="1" x14ac:dyDescent="0.25">
      <c r="A17" s="4" t="s">
        <v>17</v>
      </c>
      <c r="B17" s="32"/>
      <c r="C17" s="32"/>
      <c r="D17" s="26">
        <f t="shared" si="1"/>
        <v>0</v>
      </c>
      <c r="E17" s="38" t="str">
        <f t="shared" si="2"/>
        <v/>
      </c>
      <c r="F17" s="40" t="str">
        <f t="shared" si="4"/>
        <v/>
      </c>
      <c r="G17" s="26" t="str">
        <f t="shared" si="0"/>
        <v/>
      </c>
      <c r="H17" s="28" t="str">
        <f t="shared" si="3"/>
        <v/>
      </c>
    </row>
    <row r="18" spans="1:8" ht="15" customHeight="1" x14ac:dyDescent="0.25">
      <c r="A18" s="4" t="s">
        <v>18</v>
      </c>
      <c r="B18" s="21">
        <v>11420</v>
      </c>
      <c r="C18" s="21">
        <v>12099</v>
      </c>
      <c r="D18" s="26">
        <f t="shared" si="1"/>
        <v>-679</v>
      </c>
      <c r="E18" s="38">
        <f t="shared" si="2"/>
        <v>-679</v>
      </c>
      <c r="F18" s="40" t="str">
        <f t="shared" si="4"/>
        <v>V Inversiones financieras a corto plazo</v>
      </c>
      <c r="G18" s="26" t="str">
        <f t="shared" si="0"/>
        <v/>
      </c>
      <c r="H18" s="28" t="str">
        <f t="shared" si="3"/>
        <v/>
      </c>
    </row>
    <row r="19" spans="1:8" ht="15" customHeight="1" x14ac:dyDescent="0.25">
      <c r="A19" s="4" t="s">
        <v>19</v>
      </c>
      <c r="B19" s="21">
        <v>33269</v>
      </c>
      <c r="C19" s="21">
        <v>43205</v>
      </c>
      <c r="D19" s="26">
        <f t="shared" si="1"/>
        <v>-9936</v>
      </c>
      <c r="E19" s="38">
        <f t="shared" si="2"/>
        <v>-9936</v>
      </c>
      <c r="F19" s="40" t="str">
        <f t="shared" si="4"/>
        <v>VI Periodificaciones a corto plazo</v>
      </c>
      <c r="G19" s="26" t="str">
        <f t="shared" si="0"/>
        <v/>
      </c>
      <c r="H19" s="28" t="str">
        <f t="shared" si="3"/>
        <v/>
      </c>
    </row>
    <row r="20" spans="1:8" ht="15" customHeight="1" x14ac:dyDescent="0.25">
      <c r="A20" s="4" t="s">
        <v>20</v>
      </c>
      <c r="B20" s="21">
        <v>13761</v>
      </c>
      <c r="C20" s="21">
        <v>109271</v>
      </c>
      <c r="D20" s="26">
        <f t="shared" si="1"/>
        <v>-95510</v>
      </c>
      <c r="E20" s="38">
        <f t="shared" si="2"/>
        <v>-95510</v>
      </c>
      <c r="F20" s="40" t="str">
        <f t="shared" si="4"/>
        <v>VII Efectivo y otros activos líquidos equivalentes</v>
      </c>
      <c r="G20" s="26" t="str">
        <f t="shared" si="0"/>
        <v/>
      </c>
      <c r="H20" s="28" t="str">
        <f t="shared" si="3"/>
        <v/>
      </c>
    </row>
    <row r="21" spans="1:8" ht="15" customHeight="1" x14ac:dyDescent="0.25">
      <c r="A21" s="19" t="s">
        <v>21</v>
      </c>
      <c r="B21" s="33">
        <f>B13+B4</f>
        <v>9923213</v>
      </c>
      <c r="C21" s="33">
        <f>C13+C4</f>
        <v>8349228</v>
      </c>
      <c r="D21" s="26">
        <f t="shared" si="1"/>
        <v>1573985</v>
      </c>
      <c r="E21" s="38" t="str">
        <f t="shared" si="2"/>
        <v/>
      </c>
      <c r="F21" s="40" t="str">
        <f t="shared" si="4"/>
        <v/>
      </c>
      <c r="G21" s="33">
        <f t="shared" si="0"/>
        <v>1573985</v>
      </c>
      <c r="H21" s="35" t="str">
        <f t="shared" si="3"/>
        <v>TOTAL ACTIVO (A + B)</v>
      </c>
    </row>
    <row r="22" spans="1:8" ht="12" customHeight="1" x14ac:dyDescent="0.25">
      <c r="E22" s="38" t="str">
        <f t="shared" si="2"/>
        <v/>
      </c>
      <c r="F22" s="40" t="str">
        <f t="shared" si="4"/>
        <v/>
      </c>
      <c r="G22" s="26" t="str">
        <f t="shared" si="0"/>
        <v/>
      </c>
      <c r="H22" s="28" t="str">
        <f t="shared" si="3"/>
        <v/>
      </c>
    </row>
    <row r="23" spans="1:8" x14ac:dyDescent="0.25">
      <c r="A23" s="15" t="s">
        <v>22</v>
      </c>
      <c r="E23" s="38" t="str">
        <f t="shared" si="2"/>
        <v/>
      </c>
      <c r="F23" s="40" t="str">
        <f t="shared" si="4"/>
        <v/>
      </c>
      <c r="G23" s="26" t="str">
        <f t="shared" si="0"/>
        <v/>
      </c>
      <c r="H23" s="28" t="str">
        <f t="shared" si="3"/>
        <v/>
      </c>
    </row>
    <row r="24" spans="1:8" x14ac:dyDescent="0.25">
      <c r="A24" s="17" t="s">
        <v>23</v>
      </c>
      <c r="B24" s="26">
        <f>B25+B35+B36</f>
        <v>4921875</v>
      </c>
      <c r="C24" s="26">
        <f>C25+C35+C36</f>
        <v>6062726</v>
      </c>
      <c r="D24" s="26">
        <f t="shared" ref="D24:D53" si="5">B24-C24</f>
        <v>-1140851</v>
      </c>
      <c r="E24" s="38">
        <f t="shared" si="2"/>
        <v>-1140851</v>
      </c>
      <c r="F24" s="39" t="str">
        <f t="shared" si="4"/>
        <v>A) PATRIMONIO NETO</v>
      </c>
      <c r="G24" s="26" t="str">
        <f t="shared" si="0"/>
        <v/>
      </c>
      <c r="H24" s="34" t="str">
        <f t="shared" si="3"/>
        <v/>
      </c>
    </row>
    <row r="25" spans="1:8" x14ac:dyDescent="0.25">
      <c r="A25" s="25" t="s">
        <v>24</v>
      </c>
      <c r="B25" s="5">
        <f>SUM(B26:B34)</f>
        <v>4896869</v>
      </c>
      <c r="C25" s="5">
        <f>SUM(C26:C34)</f>
        <v>6059228</v>
      </c>
      <c r="D25" s="26">
        <f t="shared" si="5"/>
        <v>-1162359</v>
      </c>
      <c r="E25" s="38">
        <f t="shared" si="2"/>
        <v>-1162359</v>
      </c>
      <c r="F25" s="40" t="str">
        <f t="shared" si="4"/>
        <v>A-1) Fondos propios</v>
      </c>
      <c r="G25" s="26" t="str">
        <f t="shared" si="0"/>
        <v/>
      </c>
      <c r="H25" s="28" t="str">
        <f t="shared" si="3"/>
        <v/>
      </c>
    </row>
    <row r="26" spans="1:8" x14ac:dyDescent="0.25">
      <c r="A26" s="4" t="s">
        <v>25</v>
      </c>
      <c r="B26" s="21">
        <v>320398</v>
      </c>
      <c r="C26" s="21">
        <v>320398</v>
      </c>
      <c r="D26" s="26">
        <f t="shared" si="5"/>
        <v>0</v>
      </c>
      <c r="E26" s="38" t="str">
        <f t="shared" si="2"/>
        <v/>
      </c>
      <c r="F26" s="40" t="str">
        <f t="shared" si="4"/>
        <v/>
      </c>
      <c r="G26" s="26" t="str">
        <f t="shared" si="0"/>
        <v/>
      </c>
      <c r="H26" s="28" t="str">
        <f t="shared" si="3"/>
        <v/>
      </c>
    </row>
    <row r="27" spans="1:8" x14ac:dyDescent="0.25">
      <c r="A27" s="4" t="s">
        <v>26</v>
      </c>
      <c r="B27" s="21">
        <v>3903840</v>
      </c>
      <c r="C27" s="21">
        <v>3903840</v>
      </c>
      <c r="D27" s="26">
        <f t="shared" si="5"/>
        <v>0</v>
      </c>
      <c r="E27" s="38" t="str">
        <f t="shared" si="2"/>
        <v/>
      </c>
      <c r="F27" s="40" t="str">
        <f t="shared" si="4"/>
        <v/>
      </c>
      <c r="G27" s="26" t="str">
        <f t="shared" si="0"/>
        <v/>
      </c>
      <c r="H27" s="28" t="str">
        <f t="shared" si="3"/>
        <v/>
      </c>
    </row>
    <row r="28" spans="1:8" x14ac:dyDescent="0.25">
      <c r="A28" s="4" t="s">
        <v>27</v>
      </c>
      <c r="B28" s="21">
        <v>1949653</v>
      </c>
      <c r="C28" s="21">
        <v>1957439</v>
      </c>
      <c r="D28" s="26">
        <f t="shared" si="5"/>
        <v>-7786</v>
      </c>
      <c r="E28" s="38">
        <f t="shared" si="2"/>
        <v>-7786</v>
      </c>
      <c r="F28" s="40" t="str">
        <f t="shared" si="4"/>
        <v>III Reservas</v>
      </c>
      <c r="G28" s="26" t="str">
        <f t="shared" si="0"/>
        <v/>
      </c>
      <c r="H28" s="28" t="str">
        <f t="shared" si="3"/>
        <v/>
      </c>
    </row>
    <row r="29" spans="1:8" ht="22.5" x14ac:dyDescent="0.25">
      <c r="A29" s="4" t="s">
        <v>28</v>
      </c>
      <c r="B29" s="32"/>
      <c r="C29" s="32"/>
      <c r="D29" s="26">
        <f t="shared" si="5"/>
        <v>0</v>
      </c>
      <c r="E29" s="38" t="str">
        <f t="shared" si="2"/>
        <v/>
      </c>
      <c r="F29" s="40" t="str">
        <f t="shared" si="4"/>
        <v/>
      </c>
      <c r="G29" s="26" t="str">
        <f t="shared" si="0"/>
        <v/>
      </c>
      <c r="H29" s="28" t="str">
        <f t="shared" si="3"/>
        <v/>
      </c>
    </row>
    <row r="30" spans="1:8" x14ac:dyDescent="0.25">
      <c r="A30" s="4" t="s">
        <v>29</v>
      </c>
      <c r="B30" s="21">
        <v>-158124</v>
      </c>
      <c r="C30" s="21">
        <v>-224376</v>
      </c>
      <c r="D30" s="26">
        <f t="shared" si="5"/>
        <v>66252</v>
      </c>
      <c r="E30" s="38" t="str">
        <f t="shared" si="2"/>
        <v/>
      </c>
      <c r="F30" s="40" t="str">
        <f t="shared" si="4"/>
        <v/>
      </c>
      <c r="G30" s="26">
        <f t="shared" si="0"/>
        <v>66252</v>
      </c>
      <c r="H30" s="28" t="str">
        <f t="shared" si="3"/>
        <v>V Resultados de ejercicios anteriores</v>
      </c>
    </row>
    <row r="31" spans="1:8" x14ac:dyDescent="0.25">
      <c r="A31" s="4" t="s">
        <v>30</v>
      </c>
      <c r="B31" s="22"/>
      <c r="C31" s="22"/>
      <c r="D31" s="26">
        <f t="shared" si="5"/>
        <v>0</v>
      </c>
      <c r="E31" s="38" t="str">
        <f t="shared" si="2"/>
        <v/>
      </c>
      <c r="F31" s="40" t="str">
        <f t="shared" si="4"/>
        <v/>
      </c>
      <c r="G31" s="26" t="str">
        <f t="shared" si="0"/>
        <v/>
      </c>
      <c r="H31" s="28" t="str">
        <f t="shared" si="3"/>
        <v/>
      </c>
    </row>
    <row r="32" spans="1:8" x14ac:dyDescent="0.25">
      <c r="A32" s="4" t="s">
        <v>31</v>
      </c>
      <c r="B32" s="21">
        <v>-1118898</v>
      </c>
      <c r="C32" s="21">
        <v>101927</v>
      </c>
      <c r="D32" s="26">
        <f t="shared" si="5"/>
        <v>-1220825</v>
      </c>
      <c r="E32" s="38">
        <f t="shared" si="2"/>
        <v>-1220825</v>
      </c>
      <c r="F32" s="40" t="str">
        <f t="shared" si="4"/>
        <v>VII Resultado del ejercicio</v>
      </c>
      <c r="G32" s="26" t="str">
        <f t="shared" si="0"/>
        <v/>
      </c>
      <c r="H32" s="28" t="str">
        <f t="shared" si="3"/>
        <v/>
      </c>
    </row>
    <row r="33" spans="1:8" x14ac:dyDescent="0.25">
      <c r="A33" s="4" t="s">
        <v>32</v>
      </c>
      <c r="B33" s="22"/>
      <c r="C33" s="22"/>
      <c r="D33" s="26">
        <f t="shared" si="5"/>
        <v>0</v>
      </c>
      <c r="E33" s="38" t="str">
        <f t="shared" si="2"/>
        <v/>
      </c>
      <c r="F33" s="40" t="str">
        <f t="shared" si="4"/>
        <v/>
      </c>
      <c r="G33" s="26" t="str">
        <f t="shared" si="0"/>
        <v/>
      </c>
      <c r="H33" s="28" t="str">
        <f t="shared" si="3"/>
        <v/>
      </c>
    </row>
    <row r="34" spans="1:8" x14ac:dyDescent="0.25">
      <c r="A34" s="4" t="s">
        <v>33</v>
      </c>
      <c r="B34" s="22"/>
      <c r="C34" s="22"/>
      <c r="D34" s="26">
        <f t="shared" si="5"/>
        <v>0</v>
      </c>
      <c r="E34" s="38" t="str">
        <f t="shared" si="2"/>
        <v/>
      </c>
      <c r="F34" s="40" t="str">
        <f t="shared" si="4"/>
        <v/>
      </c>
      <c r="G34" s="26" t="str">
        <f t="shared" si="0"/>
        <v/>
      </c>
      <c r="H34" s="28" t="str">
        <f t="shared" si="3"/>
        <v/>
      </c>
    </row>
    <row r="35" spans="1:8" x14ac:dyDescent="0.25">
      <c r="A35" s="25" t="s">
        <v>34</v>
      </c>
      <c r="B35" s="23">
        <v>25006</v>
      </c>
      <c r="C35" s="24"/>
      <c r="D35" s="26">
        <f t="shared" si="5"/>
        <v>25006</v>
      </c>
      <c r="E35" s="38" t="str">
        <f t="shared" si="2"/>
        <v/>
      </c>
      <c r="F35" s="40" t="str">
        <f t="shared" si="4"/>
        <v/>
      </c>
      <c r="G35" s="26">
        <f t="shared" si="0"/>
        <v>25006</v>
      </c>
      <c r="H35" s="28" t="str">
        <f t="shared" si="3"/>
        <v>A-2) Ajustes por cambios de valor</v>
      </c>
    </row>
    <row r="36" spans="1:8" ht="21" x14ac:dyDescent="0.25">
      <c r="A36" s="25" t="s">
        <v>40</v>
      </c>
      <c r="B36" s="24"/>
      <c r="C36" s="23">
        <v>3498</v>
      </c>
      <c r="D36" s="26">
        <f t="shared" si="5"/>
        <v>-3498</v>
      </c>
      <c r="E36" s="38">
        <f t="shared" si="2"/>
        <v>-3498</v>
      </c>
      <c r="F36" s="40" t="str">
        <f t="shared" si="4"/>
        <v>A-3) Subvenciones, donaciones y legados recibidos</v>
      </c>
      <c r="G36" s="26" t="str">
        <f t="shared" ref="G36:G53" si="6">IF(D36&lt;=0,"",D36)</f>
        <v/>
      </c>
      <c r="H36" s="28" t="str">
        <f t="shared" si="3"/>
        <v/>
      </c>
    </row>
    <row r="37" spans="1:8" x14ac:dyDescent="0.25">
      <c r="A37" s="17" t="s">
        <v>41</v>
      </c>
      <c r="B37" s="26">
        <f>SUM(B39:B44)</f>
        <v>2009141</v>
      </c>
      <c r="C37" s="26">
        <f>SUM(C38:C44)</f>
        <v>196047</v>
      </c>
      <c r="D37" s="26">
        <f t="shared" si="5"/>
        <v>1813094</v>
      </c>
      <c r="E37" s="38" t="str">
        <f t="shared" si="2"/>
        <v/>
      </c>
      <c r="F37" s="39" t="str">
        <f t="shared" si="4"/>
        <v/>
      </c>
      <c r="G37" s="26">
        <f t="shared" si="6"/>
        <v>1813094</v>
      </c>
      <c r="H37" s="34" t="str">
        <f t="shared" si="3"/>
        <v>B) PASIVO NO CORRIENTE</v>
      </c>
    </row>
    <row r="38" spans="1:8" x14ac:dyDescent="0.25">
      <c r="A38" s="4" t="s">
        <v>42</v>
      </c>
      <c r="B38" s="22"/>
      <c r="C38" s="21">
        <v>82904</v>
      </c>
      <c r="D38" s="26">
        <f t="shared" si="5"/>
        <v>-82904</v>
      </c>
      <c r="E38" s="38">
        <f t="shared" si="2"/>
        <v>-82904</v>
      </c>
      <c r="F38" s="40" t="str">
        <f t="shared" si="4"/>
        <v>I Provisiones a largo plazo</v>
      </c>
      <c r="G38" s="26" t="str">
        <f t="shared" si="6"/>
        <v/>
      </c>
      <c r="H38" s="28" t="str">
        <f t="shared" si="3"/>
        <v/>
      </c>
    </row>
    <row r="39" spans="1:8" x14ac:dyDescent="0.25">
      <c r="A39" s="4" t="s">
        <v>43</v>
      </c>
      <c r="B39" s="21">
        <v>2009141</v>
      </c>
      <c r="C39" s="21">
        <v>113143</v>
      </c>
      <c r="D39" s="26">
        <f t="shared" si="5"/>
        <v>1895998</v>
      </c>
      <c r="E39" s="38" t="str">
        <f t="shared" si="2"/>
        <v/>
      </c>
      <c r="F39" s="40" t="str">
        <f t="shared" si="4"/>
        <v/>
      </c>
      <c r="G39" s="26">
        <f t="shared" si="6"/>
        <v>1895998</v>
      </c>
      <c r="H39" s="28" t="str">
        <f t="shared" si="3"/>
        <v>II Deudas a largo plazo</v>
      </c>
    </row>
    <row r="40" spans="1:8" ht="22.5" x14ac:dyDescent="0.25">
      <c r="A40" s="4" t="s">
        <v>48</v>
      </c>
      <c r="B40" s="22">
        <v>0</v>
      </c>
      <c r="C40" s="22">
        <v>0</v>
      </c>
      <c r="D40" s="26">
        <f t="shared" si="5"/>
        <v>0</v>
      </c>
      <c r="E40" s="38" t="str">
        <f t="shared" si="2"/>
        <v/>
      </c>
      <c r="F40" s="40" t="str">
        <f t="shared" si="4"/>
        <v/>
      </c>
      <c r="G40" s="26" t="str">
        <f t="shared" si="6"/>
        <v/>
      </c>
      <c r="H40" s="28" t="str">
        <f t="shared" si="3"/>
        <v/>
      </c>
    </row>
    <row r="41" spans="1:8" x14ac:dyDescent="0.25">
      <c r="A41" s="4" t="s">
        <v>49</v>
      </c>
      <c r="B41" s="22">
        <v>0</v>
      </c>
      <c r="C41" s="22">
        <v>0</v>
      </c>
      <c r="D41" s="26">
        <f t="shared" si="5"/>
        <v>0</v>
      </c>
      <c r="E41" s="38" t="str">
        <f t="shared" si="2"/>
        <v/>
      </c>
      <c r="F41" s="40" t="str">
        <f t="shared" si="4"/>
        <v/>
      </c>
      <c r="G41" s="26" t="str">
        <f t="shared" si="6"/>
        <v/>
      </c>
      <c r="H41" s="28" t="str">
        <f t="shared" si="3"/>
        <v/>
      </c>
    </row>
    <row r="42" spans="1:8" x14ac:dyDescent="0.25">
      <c r="A42" s="4" t="s">
        <v>50</v>
      </c>
      <c r="B42" s="22">
        <v>0</v>
      </c>
      <c r="C42" s="22">
        <v>0</v>
      </c>
      <c r="D42" s="26">
        <f t="shared" si="5"/>
        <v>0</v>
      </c>
      <c r="E42" s="38" t="str">
        <f t="shared" si="2"/>
        <v/>
      </c>
      <c r="F42" s="40" t="str">
        <f t="shared" si="4"/>
        <v/>
      </c>
      <c r="G42" s="26" t="str">
        <f t="shared" si="6"/>
        <v/>
      </c>
      <c r="H42" s="28" t="str">
        <f t="shared" si="3"/>
        <v/>
      </c>
    </row>
    <row r="43" spans="1:8" x14ac:dyDescent="0.25">
      <c r="A43" s="4" t="s">
        <v>51</v>
      </c>
      <c r="B43" s="22">
        <v>0</v>
      </c>
      <c r="C43" s="22">
        <v>0</v>
      </c>
      <c r="D43" s="26">
        <f t="shared" si="5"/>
        <v>0</v>
      </c>
      <c r="E43" s="38" t="str">
        <f t="shared" si="2"/>
        <v/>
      </c>
      <c r="F43" s="40" t="str">
        <f t="shared" si="4"/>
        <v/>
      </c>
      <c r="G43" s="26" t="str">
        <f t="shared" si="6"/>
        <v/>
      </c>
      <c r="H43" s="28" t="str">
        <f t="shared" si="3"/>
        <v/>
      </c>
    </row>
    <row r="44" spans="1:8" ht="22.5" x14ac:dyDescent="0.25">
      <c r="A44" s="4" t="s">
        <v>52</v>
      </c>
      <c r="B44" s="22">
        <v>0</v>
      </c>
      <c r="C44" s="22">
        <v>0</v>
      </c>
      <c r="D44" s="26">
        <f t="shared" si="5"/>
        <v>0</v>
      </c>
      <c r="E44" s="38" t="str">
        <f t="shared" si="2"/>
        <v/>
      </c>
      <c r="F44" s="40" t="str">
        <f t="shared" si="4"/>
        <v/>
      </c>
      <c r="G44" s="26" t="str">
        <f t="shared" si="6"/>
        <v/>
      </c>
      <c r="H44" s="28" t="str">
        <f t="shared" si="3"/>
        <v/>
      </c>
    </row>
    <row r="45" spans="1:8" x14ac:dyDescent="0.25">
      <c r="A45" s="17" t="s">
        <v>53</v>
      </c>
      <c r="B45" s="26">
        <f>SUM(B47:B52)</f>
        <v>2992197</v>
      </c>
      <c r="C45" s="26">
        <f>SUM(C46:C52)</f>
        <v>2090455</v>
      </c>
      <c r="D45" s="26">
        <f t="shared" si="5"/>
        <v>901742</v>
      </c>
      <c r="E45" s="38" t="str">
        <f t="shared" si="2"/>
        <v/>
      </c>
      <c r="F45" s="39" t="str">
        <f t="shared" si="4"/>
        <v/>
      </c>
      <c r="G45" s="26">
        <f t="shared" si="6"/>
        <v>901742</v>
      </c>
      <c r="H45" s="34" t="str">
        <f t="shared" si="3"/>
        <v>C) PASIVO CORRIENTE</v>
      </c>
    </row>
    <row r="46" spans="1:8" ht="22.5" x14ac:dyDescent="0.25">
      <c r="A46" s="4" t="s">
        <v>54</v>
      </c>
      <c r="B46" s="22">
        <v>0</v>
      </c>
      <c r="C46" s="22">
        <v>0</v>
      </c>
      <c r="D46" s="26">
        <f t="shared" si="5"/>
        <v>0</v>
      </c>
      <c r="E46" s="38" t="str">
        <f t="shared" si="2"/>
        <v/>
      </c>
      <c r="F46" s="40" t="str">
        <f t="shared" si="4"/>
        <v/>
      </c>
      <c r="G46" s="26" t="str">
        <f t="shared" si="6"/>
        <v/>
      </c>
      <c r="H46" s="28" t="str">
        <f t="shared" si="3"/>
        <v/>
      </c>
    </row>
    <row r="47" spans="1:8" x14ac:dyDescent="0.25">
      <c r="A47" s="4" t="s">
        <v>55</v>
      </c>
      <c r="B47" s="22">
        <v>0</v>
      </c>
      <c r="C47" s="22">
        <v>0</v>
      </c>
      <c r="D47" s="26">
        <f t="shared" si="5"/>
        <v>0</v>
      </c>
      <c r="E47" s="38" t="str">
        <f t="shared" si="2"/>
        <v/>
      </c>
      <c r="F47" s="40" t="str">
        <f t="shared" si="4"/>
        <v/>
      </c>
      <c r="G47" s="26" t="str">
        <f t="shared" si="6"/>
        <v/>
      </c>
      <c r="H47" s="28" t="str">
        <f t="shared" si="3"/>
        <v/>
      </c>
    </row>
    <row r="48" spans="1:8" x14ac:dyDescent="0.25">
      <c r="A48" s="4" t="s">
        <v>56</v>
      </c>
      <c r="B48" s="21">
        <v>2165123</v>
      </c>
      <c r="C48" s="21">
        <v>1313894</v>
      </c>
      <c r="D48" s="26">
        <f t="shared" si="5"/>
        <v>851229</v>
      </c>
      <c r="E48" s="38" t="str">
        <f t="shared" si="2"/>
        <v/>
      </c>
      <c r="F48" s="40" t="str">
        <f t="shared" si="4"/>
        <v/>
      </c>
      <c r="G48" s="26">
        <f t="shared" si="6"/>
        <v>851229</v>
      </c>
      <c r="H48" s="28" t="str">
        <f t="shared" si="3"/>
        <v>III Deudas a corto plazo</v>
      </c>
    </row>
    <row r="49" spans="1:8" x14ac:dyDescent="0.25">
      <c r="A49" s="4" t="s">
        <v>136</v>
      </c>
      <c r="B49" s="21">
        <v>390964</v>
      </c>
      <c r="C49" s="22">
        <v>0</v>
      </c>
      <c r="D49" s="26">
        <f t="shared" si="5"/>
        <v>390964</v>
      </c>
      <c r="E49" s="38" t="str">
        <f t="shared" si="2"/>
        <v/>
      </c>
      <c r="F49" s="40" t="str">
        <f t="shared" si="4"/>
        <v/>
      </c>
      <c r="G49" s="26">
        <f t="shared" si="6"/>
        <v>390964</v>
      </c>
      <c r="H49" s="28" t="str">
        <f t="shared" si="3"/>
        <v>IV Deudas con empresas  grupo y asociadas C/P</v>
      </c>
    </row>
    <row r="50" spans="1:8" ht="22.5" x14ac:dyDescent="0.25">
      <c r="A50" s="4" t="s">
        <v>58</v>
      </c>
      <c r="B50" s="21">
        <v>436110</v>
      </c>
      <c r="C50" s="21">
        <v>776561</v>
      </c>
      <c r="D50" s="26">
        <f t="shared" si="5"/>
        <v>-340451</v>
      </c>
      <c r="E50" s="38">
        <f t="shared" si="2"/>
        <v>-340451</v>
      </c>
      <c r="F50" s="40" t="str">
        <f t="shared" si="4"/>
        <v>V Acreedores comerciales y otras cuentas a pagar</v>
      </c>
      <c r="G50" s="26" t="str">
        <f t="shared" si="6"/>
        <v/>
      </c>
      <c r="H50" s="28" t="str">
        <f t="shared" si="3"/>
        <v/>
      </c>
    </row>
    <row r="51" spans="1:8" x14ac:dyDescent="0.25">
      <c r="A51" s="4" t="s">
        <v>19</v>
      </c>
      <c r="B51" s="22">
        <v>0</v>
      </c>
      <c r="C51" s="22">
        <v>0</v>
      </c>
      <c r="D51" s="26">
        <f t="shared" si="5"/>
        <v>0</v>
      </c>
      <c r="E51" s="38" t="str">
        <f t="shared" si="2"/>
        <v/>
      </c>
      <c r="F51" s="40" t="str">
        <f t="shared" si="4"/>
        <v/>
      </c>
      <c r="G51" s="26" t="str">
        <f t="shared" si="6"/>
        <v/>
      </c>
      <c r="H51" s="28" t="str">
        <f t="shared" si="3"/>
        <v/>
      </c>
    </row>
    <row r="52" spans="1:8" ht="22.5" x14ac:dyDescent="0.25">
      <c r="A52" s="4" t="s">
        <v>68</v>
      </c>
      <c r="B52" s="22">
        <v>0</v>
      </c>
      <c r="C52" s="22">
        <v>0</v>
      </c>
      <c r="D52" s="26">
        <f t="shared" si="5"/>
        <v>0</v>
      </c>
      <c r="E52" s="38" t="str">
        <f t="shared" si="2"/>
        <v/>
      </c>
      <c r="F52" s="40" t="str">
        <f t="shared" si="4"/>
        <v/>
      </c>
      <c r="G52" s="26" t="str">
        <f t="shared" si="6"/>
        <v/>
      </c>
      <c r="H52" s="28" t="str">
        <f t="shared" si="3"/>
        <v/>
      </c>
    </row>
    <row r="53" spans="1:8" x14ac:dyDescent="0.25">
      <c r="A53" s="19" t="s">
        <v>69</v>
      </c>
      <c r="B53" s="33">
        <f>B45+B37+B24</f>
        <v>9923213</v>
      </c>
      <c r="C53" s="33">
        <v>8349228</v>
      </c>
      <c r="D53" s="33">
        <f t="shared" si="5"/>
        <v>1573985</v>
      </c>
      <c r="E53" s="41" t="str">
        <f t="shared" si="2"/>
        <v/>
      </c>
      <c r="F53" s="42"/>
      <c r="G53" s="33">
        <f t="shared" si="6"/>
        <v>1573985</v>
      </c>
      <c r="H53" s="28"/>
    </row>
    <row r="54" spans="1:8" x14ac:dyDescent="0.25">
      <c r="A54" s="4"/>
      <c r="B54" s="5"/>
      <c r="C54" s="5"/>
      <c r="H54" s="6"/>
    </row>
    <row r="55" spans="1:8" x14ac:dyDescent="0.25">
      <c r="A55" s="4"/>
      <c r="B55" s="5"/>
      <c r="C55" s="5"/>
      <c r="H55" s="6"/>
    </row>
    <row r="56" spans="1:8" x14ac:dyDescent="0.25">
      <c r="A56" s="4"/>
      <c r="B56" s="5"/>
      <c r="C56" s="5"/>
      <c r="H56" s="6"/>
    </row>
    <row r="57" spans="1:8" x14ac:dyDescent="0.25">
      <c r="A57" s="4"/>
      <c r="B57" s="5"/>
      <c r="C57" s="5"/>
      <c r="H57" s="6"/>
    </row>
    <row r="58" spans="1:8" x14ac:dyDescent="0.25">
      <c r="A58" s="4"/>
      <c r="B58" s="5"/>
      <c r="C58" s="5"/>
      <c r="H58" s="6"/>
    </row>
    <row r="59" spans="1:8" x14ac:dyDescent="0.25">
      <c r="A59" s="4"/>
      <c r="B59" s="5"/>
      <c r="C59" s="5"/>
      <c r="H59" s="6"/>
    </row>
    <row r="60" spans="1:8" x14ac:dyDescent="0.25">
      <c r="A60" s="4"/>
      <c r="B60" s="5"/>
      <c r="C60" s="5"/>
      <c r="H60" s="6"/>
    </row>
    <row r="61" spans="1:8" x14ac:dyDescent="0.25">
      <c r="A61" s="4"/>
      <c r="B61" s="5"/>
      <c r="C61" s="5"/>
      <c r="H61" s="6"/>
    </row>
    <row r="62" spans="1:8" x14ac:dyDescent="0.25">
      <c r="H62" s="6"/>
    </row>
  </sheetData>
  <mergeCells count="4">
    <mergeCell ref="D1:D3"/>
    <mergeCell ref="E2:F2"/>
    <mergeCell ref="G2:H2"/>
    <mergeCell ref="E1:H1"/>
  </mergeCells>
  <pageMargins left="0.31496062992125984" right="0.31496062992125984" top="0.15748031496062992" bottom="0.15748031496062992" header="0.11811023622047245" footer="0.11811023622047245"/>
  <pageSetup paperSize="9" orientation="landscape" r:id="rId1"/>
  <ignoredErrors>
    <ignoredError sqref="B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Layout" zoomScaleNormal="100" workbookViewId="0">
      <selection activeCell="J10" sqref="J10"/>
    </sheetView>
  </sheetViews>
  <sheetFormatPr baseColWidth="10" defaultRowHeight="15" x14ac:dyDescent="0.25"/>
  <cols>
    <col min="1" max="1" width="3.5703125" customWidth="1"/>
    <col min="2" max="3" width="9.7109375" customWidth="1"/>
    <col min="4" max="4" width="2.28515625" customWidth="1"/>
    <col min="5" max="6" width="9.7109375" customWidth="1"/>
    <col min="7" max="7" width="3.42578125" customWidth="1"/>
    <col min="8" max="8" width="5.140625" customWidth="1"/>
    <col min="9" max="13" width="11.28515625" customWidth="1"/>
  </cols>
  <sheetData>
    <row r="1" spans="1:11" ht="18.75" x14ac:dyDescent="0.3">
      <c r="A1" s="44" t="s">
        <v>137</v>
      </c>
      <c r="B1" s="43"/>
      <c r="C1" s="43"/>
      <c r="D1" s="44"/>
      <c r="E1" s="44"/>
      <c r="F1" s="44"/>
      <c r="G1" s="44"/>
      <c r="H1" s="44"/>
    </row>
    <row r="2" spans="1:11" ht="18.75" x14ac:dyDescent="0.3">
      <c r="A2" s="45" t="s">
        <v>156</v>
      </c>
      <c r="B2" s="45"/>
      <c r="C2" s="45"/>
    </row>
    <row r="3" spans="1:11" x14ac:dyDescent="0.25">
      <c r="A3" s="46" t="s">
        <v>138</v>
      </c>
      <c r="B3" s="46"/>
      <c r="C3" s="46"/>
      <c r="D3" s="46"/>
      <c r="E3" s="46"/>
      <c r="I3" s="51" t="s">
        <v>128</v>
      </c>
      <c r="J3" s="51" t="s">
        <v>129</v>
      </c>
      <c r="K3" s="50"/>
    </row>
    <row r="4" spans="1:11" x14ac:dyDescent="0.25">
      <c r="B4" s="59" t="s">
        <v>141</v>
      </c>
      <c r="C4" s="59"/>
      <c r="D4" s="60" t="s">
        <v>139</v>
      </c>
      <c r="E4" s="61" t="s">
        <v>140</v>
      </c>
      <c r="F4" s="61"/>
      <c r="I4" s="48">
        <f>EOAFO!C13-EOAFO!C15</f>
        <v>2057587</v>
      </c>
      <c r="J4" s="48">
        <f>EOAFO!B13-EOAFO!B15</f>
        <v>1882669</v>
      </c>
    </row>
    <row r="5" spans="1:11" x14ac:dyDescent="0.25">
      <c r="B5" s="59"/>
      <c r="C5" s="59"/>
      <c r="D5" s="60"/>
      <c r="E5" s="61"/>
      <c r="F5" s="61"/>
      <c r="I5" s="48">
        <f>EOAFO!C45</f>
        <v>2090455</v>
      </c>
      <c r="J5" s="48">
        <f>EOAFO!B37</f>
        <v>2009141</v>
      </c>
    </row>
    <row r="6" spans="1:11" x14ac:dyDescent="0.25">
      <c r="G6" s="47"/>
      <c r="H6" s="28"/>
      <c r="I6" s="49">
        <f>I4/I5</f>
        <v>0.98427710713696304</v>
      </c>
      <c r="J6" s="49">
        <f>J4/J5</f>
        <v>0.93705170518146808</v>
      </c>
      <c r="K6" s="28"/>
    </row>
    <row r="7" spans="1:11" x14ac:dyDescent="0.25">
      <c r="A7" s="46" t="s">
        <v>152</v>
      </c>
    </row>
    <row r="8" spans="1:11" x14ac:dyDescent="0.25">
      <c r="B8" s="59" t="s">
        <v>143</v>
      </c>
      <c r="C8" s="59"/>
      <c r="D8" s="60" t="s">
        <v>139</v>
      </c>
      <c r="E8" s="61" t="s">
        <v>142</v>
      </c>
      <c r="F8" s="61"/>
      <c r="I8" s="48">
        <f>EOAFO!C24</f>
        <v>6062726</v>
      </c>
      <c r="J8" s="48">
        <f>EOAFO!B24</f>
        <v>4921875</v>
      </c>
    </row>
    <row r="9" spans="1:11" x14ac:dyDescent="0.25">
      <c r="B9" s="59"/>
      <c r="C9" s="59"/>
      <c r="D9" s="60"/>
      <c r="E9" s="61"/>
      <c r="F9" s="61"/>
      <c r="I9" s="48">
        <f>EOAFO!C21</f>
        <v>8349228</v>
      </c>
      <c r="J9" s="48">
        <f>EOAFO!B21</f>
        <v>9923213</v>
      </c>
    </row>
    <row r="10" spans="1:11" x14ac:dyDescent="0.25">
      <c r="I10" s="49">
        <f>I8/I9</f>
        <v>0.72614210559347525</v>
      </c>
      <c r="J10" s="49">
        <f>J8/J9</f>
        <v>0.4959961052937189</v>
      </c>
    </row>
    <row r="11" spans="1:11" x14ac:dyDescent="0.25">
      <c r="A11" s="46" t="s">
        <v>144</v>
      </c>
    </row>
    <row r="12" spans="1:11" x14ac:dyDescent="0.25">
      <c r="B12" s="59" t="s">
        <v>145</v>
      </c>
      <c r="C12" s="59"/>
      <c r="D12" s="60" t="s">
        <v>146</v>
      </c>
      <c r="E12" s="61" t="s">
        <v>147</v>
      </c>
      <c r="F12" s="61"/>
      <c r="I12" s="48">
        <f>EOAFO!C13</f>
        <v>2057587</v>
      </c>
      <c r="J12" s="48">
        <f>EOAFO!B13</f>
        <v>1882669</v>
      </c>
    </row>
    <row r="13" spans="1:11" x14ac:dyDescent="0.25">
      <c r="B13" s="59"/>
      <c r="C13" s="59"/>
      <c r="D13" s="60"/>
      <c r="E13" s="61"/>
      <c r="F13" s="61"/>
      <c r="I13" s="48">
        <f>EOAFO!C45</f>
        <v>2090455</v>
      </c>
      <c r="J13" s="48">
        <f>EOAFO!B45</f>
        <v>2992197</v>
      </c>
    </row>
    <row r="14" spans="1:11" x14ac:dyDescent="0.25">
      <c r="I14" s="48">
        <f>I12-I13</f>
        <v>-32868</v>
      </c>
      <c r="J14" s="48">
        <f>J12-J13</f>
        <v>-1109528</v>
      </c>
    </row>
    <row r="15" spans="1:11" x14ac:dyDescent="0.25">
      <c r="A15" s="46" t="s">
        <v>151</v>
      </c>
    </row>
    <row r="16" spans="1:11" x14ac:dyDescent="0.25">
      <c r="B16" s="59" t="s">
        <v>148</v>
      </c>
      <c r="C16" s="59"/>
      <c r="D16" s="60" t="s">
        <v>139</v>
      </c>
      <c r="E16" s="61" t="s">
        <v>149</v>
      </c>
      <c r="F16" s="61"/>
      <c r="I16" s="48">
        <f>EOAFO!C37-EOAFO!C38-EOAFO!C47-EOAFO!C51+EOAFO!C45</f>
        <v>2203598</v>
      </c>
      <c r="J16" s="48">
        <f>EOAFO!B37-EOAFO!B38-EOAFO!B46-EOAFO!B51+EOAFO!B45</f>
        <v>5001338</v>
      </c>
    </row>
    <row r="17" spans="1:10" x14ac:dyDescent="0.25">
      <c r="B17" s="59"/>
      <c r="C17" s="59"/>
      <c r="D17" s="60"/>
      <c r="E17" s="61"/>
      <c r="F17" s="61"/>
      <c r="I17" s="48">
        <f>EOAFO!C53</f>
        <v>8349228</v>
      </c>
      <c r="J17" s="48">
        <f>EOAFO!B53</f>
        <v>9923213</v>
      </c>
    </row>
    <row r="18" spans="1:10" x14ac:dyDescent="0.25">
      <c r="I18" s="49">
        <f>I16/I17</f>
        <v>0.26392835361544803</v>
      </c>
      <c r="J18" s="49">
        <f>J16/J17</f>
        <v>0.50400389470628115</v>
      </c>
    </row>
    <row r="19" spans="1:10" x14ac:dyDescent="0.25">
      <c r="A19" s="46" t="s">
        <v>150</v>
      </c>
      <c r="I19" s="48">
        <f>EOAFO!C4</f>
        <v>6291641</v>
      </c>
      <c r="J19" s="48">
        <f>EOAFO!B4</f>
        <v>8040544</v>
      </c>
    </row>
    <row r="20" spans="1:10" x14ac:dyDescent="0.25">
      <c r="B20" s="59" t="s">
        <v>153</v>
      </c>
      <c r="C20" s="59"/>
      <c r="D20" s="60" t="s">
        <v>139</v>
      </c>
      <c r="E20" s="61" t="s">
        <v>154</v>
      </c>
      <c r="F20" s="61"/>
      <c r="I20" s="48">
        <f>EOAFO!C25+EOAFO!C36+EOAFO!C37-EOAFO!C38-EOAFO!C42</f>
        <v>6175869</v>
      </c>
      <c r="J20" s="48">
        <f>EOAFO!B25+EOAFO!B36+EOAFO!B37-EOAFO!B38-EOAFO!B42</f>
        <v>6906010</v>
      </c>
    </row>
    <row r="21" spans="1:10" x14ac:dyDescent="0.25">
      <c r="B21" s="59"/>
      <c r="C21" s="59"/>
      <c r="D21" s="60"/>
      <c r="E21" s="61"/>
      <c r="F21" s="61"/>
      <c r="I21" s="49">
        <f>I19/I20</f>
        <v>1.0187458639423861</v>
      </c>
      <c r="J21" s="49">
        <f>J19/J20</f>
        <v>1.1642821252792857</v>
      </c>
    </row>
    <row r="22" spans="1:10" ht="18.75" x14ac:dyDescent="0.3">
      <c r="A22" s="45" t="s">
        <v>155</v>
      </c>
    </row>
    <row r="23" spans="1:10" x14ac:dyDescent="0.25">
      <c r="A23" s="46" t="s">
        <v>157</v>
      </c>
      <c r="B23" s="46"/>
      <c r="C23" s="46"/>
      <c r="D23" s="46"/>
      <c r="E23" s="46"/>
      <c r="I23" s="51" t="s">
        <v>128</v>
      </c>
      <c r="J23" s="51" t="s">
        <v>129</v>
      </c>
    </row>
    <row r="24" spans="1:10" x14ac:dyDescent="0.25">
      <c r="B24" s="59" t="s">
        <v>158</v>
      </c>
      <c r="C24" s="59"/>
      <c r="D24" s="60" t="s">
        <v>139</v>
      </c>
      <c r="E24" s="61" t="s">
        <v>159</v>
      </c>
      <c r="F24" s="61"/>
      <c r="I24" s="48">
        <f>Microfusion!C139+(-1*Microfusion!C120)</f>
        <v>182859</v>
      </c>
      <c r="J24" s="48">
        <f>Microfusion!B139+(-1*Microfusion!B120)</f>
        <v>-956684</v>
      </c>
    </row>
    <row r="25" spans="1:10" x14ac:dyDescent="0.25">
      <c r="B25" s="59"/>
      <c r="C25" s="59"/>
      <c r="D25" s="60"/>
      <c r="E25" s="61"/>
      <c r="F25" s="61"/>
      <c r="I25" s="48">
        <f>I9*0.1</f>
        <v>834922.8</v>
      </c>
      <c r="J25" s="48">
        <f>J9</f>
        <v>9923213</v>
      </c>
    </row>
    <row r="26" spans="1:10" x14ac:dyDescent="0.25">
      <c r="G26" s="47"/>
      <c r="H26" s="28"/>
      <c r="I26" s="63">
        <f>(I24)/I25</f>
        <v>0.21901306324369149</v>
      </c>
      <c r="J26" s="63">
        <f>(J24)/J25</f>
        <v>-9.6408693434273759E-2</v>
      </c>
    </row>
    <row r="27" spans="1:10" x14ac:dyDescent="0.25">
      <c r="A27" s="46" t="s">
        <v>160</v>
      </c>
    </row>
    <row r="28" spans="1:10" ht="15" customHeight="1" x14ac:dyDescent="0.25">
      <c r="B28" s="59" t="s">
        <v>164</v>
      </c>
      <c r="C28" s="59"/>
      <c r="D28" s="60" t="s">
        <v>139</v>
      </c>
      <c r="E28" s="61" t="s">
        <v>143</v>
      </c>
      <c r="F28" s="61"/>
      <c r="I28" s="48">
        <f>Microfusion!C139</f>
        <v>101927</v>
      </c>
      <c r="J28" s="48">
        <f>Microfusion!B139</f>
        <v>-1118898</v>
      </c>
    </row>
    <row r="29" spans="1:10" x14ac:dyDescent="0.25">
      <c r="B29" s="59"/>
      <c r="C29" s="59"/>
      <c r="D29" s="60"/>
      <c r="E29" s="61"/>
      <c r="F29" s="61"/>
      <c r="I29" s="48">
        <f>EOAFO!C24</f>
        <v>6062726</v>
      </c>
      <c r="J29" s="48">
        <f>EOAFO!B24</f>
        <v>4921875</v>
      </c>
    </row>
    <row r="30" spans="1:10" x14ac:dyDescent="0.25">
      <c r="I30" s="63">
        <f>I28/I29</f>
        <v>1.681207430452902E-2</v>
      </c>
      <c r="J30" s="63">
        <f>J28/J29</f>
        <v>-0.22733165714285714</v>
      </c>
    </row>
    <row r="32" spans="1:10" x14ac:dyDescent="0.25">
      <c r="A32" s="46" t="s">
        <v>161</v>
      </c>
    </row>
    <row r="33" spans="1:10" ht="15" customHeight="1" x14ac:dyDescent="0.25">
      <c r="B33" s="59" t="s">
        <v>164</v>
      </c>
      <c r="C33" s="59"/>
      <c r="D33" s="60" t="s">
        <v>139</v>
      </c>
      <c r="E33" s="61" t="s">
        <v>162</v>
      </c>
      <c r="F33" s="61"/>
      <c r="I33" s="48">
        <f>I28</f>
        <v>101927</v>
      </c>
      <c r="J33" s="48">
        <f>J28</f>
        <v>-1118898</v>
      </c>
    </row>
    <row r="34" spans="1:10" x14ac:dyDescent="0.25">
      <c r="B34" s="59"/>
      <c r="C34" s="59"/>
      <c r="D34" s="60"/>
      <c r="E34" s="61"/>
      <c r="F34" s="61"/>
      <c r="I34" s="48">
        <f>I17</f>
        <v>8349228</v>
      </c>
      <c r="J34" s="48">
        <f>J17</f>
        <v>9923213</v>
      </c>
    </row>
    <row r="35" spans="1:10" x14ac:dyDescent="0.25">
      <c r="I35" s="63">
        <f>I33/I34</f>
        <v>1.2207955034884662E-2</v>
      </c>
      <c r="J35" s="63">
        <f>J33/J34</f>
        <v>-0.11275561655282416</v>
      </c>
    </row>
    <row r="36" spans="1:10" x14ac:dyDescent="0.25">
      <c r="A36" s="46" t="s">
        <v>163</v>
      </c>
    </row>
    <row r="37" spans="1:10" x14ac:dyDescent="0.25">
      <c r="B37" s="59" t="s">
        <v>164</v>
      </c>
      <c r="C37" s="59"/>
      <c r="D37" s="60" t="s">
        <v>139</v>
      </c>
      <c r="E37" s="61" t="s">
        <v>165</v>
      </c>
      <c r="F37" s="61"/>
      <c r="I37" s="48">
        <f>I33</f>
        <v>101927</v>
      </c>
      <c r="J37" s="48">
        <f>J33</f>
        <v>-1118898</v>
      </c>
    </row>
    <row r="38" spans="1:10" x14ac:dyDescent="0.25">
      <c r="B38" s="59"/>
      <c r="C38" s="59"/>
      <c r="D38" s="60"/>
      <c r="E38" s="61"/>
      <c r="F38" s="61"/>
      <c r="I38" s="48">
        <f>EOAFO!C26</f>
        <v>320398</v>
      </c>
      <c r="J38" s="48">
        <f>EOAFO!B26</f>
        <v>320398</v>
      </c>
    </row>
    <row r="39" spans="1:10" x14ac:dyDescent="0.25">
      <c r="I39" s="63">
        <f>I37/I38</f>
        <v>0.31812620553186971</v>
      </c>
      <c r="J39" s="63">
        <f>J37/J38</f>
        <v>-3.4922128103171679</v>
      </c>
    </row>
    <row r="41" spans="1:10" x14ac:dyDescent="0.25">
      <c r="A41" s="46" t="s">
        <v>166</v>
      </c>
    </row>
    <row r="42" spans="1:10" x14ac:dyDescent="0.25">
      <c r="B42" s="59" t="s">
        <v>164</v>
      </c>
      <c r="C42" s="59"/>
      <c r="D42" s="60" t="s">
        <v>139</v>
      </c>
      <c r="E42" s="61" t="s">
        <v>167</v>
      </c>
      <c r="F42" s="61"/>
      <c r="I42" s="48">
        <f>I37</f>
        <v>101927</v>
      </c>
      <c r="J42" s="48">
        <f>J37</f>
        <v>-1118898</v>
      </c>
    </row>
    <row r="43" spans="1:10" x14ac:dyDescent="0.25">
      <c r="B43" s="59"/>
      <c r="C43" s="59"/>
      <c r="D43" s="60"/>
      <c r="E43" s="61"/>
      <c r="F43" s="61"/>
      <c r="I43" s="48">
        <f>Microfusion!C80</f>
        <v>4216999</v>
      </c>
      <c r="J43" s="48">
        <f>Microfusion!B80</f>
        <v>3854860</v>
      </c>
    </row>
    <row r="44" spans="1:10" x14ac:dyDescent="0.25">
      <c r="I44" s="63">
        <f>I42/I43</f>
        <v>2.4170506087385839E-2</v>
      </c>
      <c r="J44" s="63">
        <f>J42/J43</f>
        <v>-0.29025645548735879</v>
      </c>
    </row>
  </sheetData>
  <mergeCells count="30">
    <mergeCell ref="B42:C43"/>
    <mergeCell ref="D42:D43"/>
    <mergeCell ref="E42:F43"/>
    <mergeCell ref="B33:C34"/>
    <mergeCell ref="D33:D34"/>
    <mergeCell ref="E33:F34"/>
    <mergeCell ref="B37:C38"/>
    <mergeCell ref="D37:D38"/>
    <mergeCell ref="E37:F38"/>
    <mergeCell ref="B24:C25"/>
    <mergeCell ref="D24:D25"/>
    <mergeCell ref="E24:F25"/>
    <mergeCell ref="B28:C29"/>
    <mergeCell ref="D28:D29"/>
    <mergeCell ref="E28:F29"/>
    <mergeCell ref="B4:C5"/>
    <mergeCell ref="D4:D5"/>
    <mergeCell ref="E4:F5"/>
    <mergeCell ref="B8:C9"/>
    <mergeCell ref="D8:D9"/>
    <mergeCell ref="E8:F9"/>
    <mergeCell ref="B20:C21"/>
    <mergeCell ref="D20:D21"/>
    <mergeCell ref="E20:F21"/>
    <mergeCell ref="B12:C13"/>
    <mergeCell ref="D12:D13"/>
    <mergeCell ref="E12:F13"/>
    <mergeCell ref="B16:C17"/>
    <mergeCell ref="D16:D17"/>
    <mergeCell ref="E16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Microfusion</vt:lpstr>
      <vt:lpstr>EOAFO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2011-03-10T10:01:15Z</dcterms:created>
  <dcterms:modified xsi:type="dcterms:W3CDTF">2011-03-13T22:06:03Z</dcterms:modified>
</cp:coreProperties>
</file>